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0" i="2"/>
  <c r="H29"/>
  <c r="H30" s="1"/>
  <c r="G55" s="1"/>
  <c r="H26"/>
  <c r="H27" s="1"/>
  <c r="G54" s="1"/>
  <c r="H14"/>
  <c r="H15" s="1"/>
  <c r="G52" s="1"/>
  <c r="H52" s="1"/>
  <c r="H5"/>
  <c r="H46"/>
  <c r="H45"/>
  <c r="H44"/>
  <c r="H43"/>
  <c r="H42"/>
  <c r="H41"/>
  <c r="H39"/>
  <c r="H38"/>
  <c r="H37"/>
  <c r="H36"/>
  <c r="H35"/>
  <c r="H33"/>
  <c r="H21" l="1"/>
  <c r="H55"/>
  <c r="F57"/>
  <c r="F59" s="1"/>
  <c r="E57"/>
  <c r="H54"/>
  <c r="E59" l="1"/>
  <c r="H62" s="1"/>
  <c r="G58"/>
  <c r="H31"/>
  <c r="G53"/>
  <c r="H53" s="1"/>
  <c r="H47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G51" i="2" l="1"/>
  <c r="G59" s="1"/>
  <c r="G34" i="1"/>
  <c r="F32"/>
  <c r="F34" s="1"/>
  <c r="D32"/>
  <c r="E34"/>
  <c r="D17"/>
  <c r="D12"/>
  <c r="H51" i="2" l="1"/>
  <c r="H57" s="1"/>
  <c r="H59" s="1"/>
  <c r="H61" s="1"/>
  <c r="D34" i="1"/>
</calcChain>
</file>

<file path=xl/sharedStrings.xml><?xml version="1.0" encoding="utf-8"?>
<sst xmlns="http://schemas.openxmlformats.org/spreadsheetml/2006/main" count="230" uniqueCount="130">
  <si>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</si>
  <si>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</si>
  <si>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</si>
  <si>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</si>
  <si>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</si>
  <si>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</si>
  <si>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</si>
  <si>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</si>
  <si>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</si>
  <si>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</si>
  <si>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</si>
  <si>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</si>
  <si>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</si>
  <si>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</si>
  <si>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</si>
  <si>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</si>
  <si>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</si>
  <si>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</si>
  <si>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</si>
  <si>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</si>
  <si>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</si>
  <si>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</si>
  <si>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</si>
  <si>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</si>
  <si>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</si>
  <si>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</si>
  <si>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</si>
  <si>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</si>
  <si>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</si>
  <si>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</si>
  <si>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</si>
  <si>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</si>
  <si>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</si>
  <si>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</si>
  <si>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</si>
  <si>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</si>
  <si>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</si>
  <si>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</si>
  <si>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</si>
  <si>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</si>
  <si>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</si>
  <si>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</si>
  <si>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</si>
  <si>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</si>
  <si>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</si>
  <si>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</si>
  <si>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</si>
  <si>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</si>
  <si>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</si>
  <si>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</si>
  <si>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</si>
  <si>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</si>
  <si>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</si>
  <si>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</si>
  <si>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</si>
  <si>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</si>
  <si>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</si>
  <si>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</si>
  <si>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</si>
  <si>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</si>
  <si>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</si>
  <si>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</si>
  <si>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</si>
  <si>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</si>
  <si>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</si>
  <si>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</si>
  <si>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</si>
  <si>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</si>
  <si>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</si>
  <si>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</si>
  <si>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</si>
  <si>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</si>
  <si>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</si>
  <si>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</si>
  <si>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</si>
  <si>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</si>
  <si>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</si>
  <si>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</si>
  <si>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</si>
  <si>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</si>
  <si>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</si>
  <si>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</si>
  <si>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</si>
  <si>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</si>
  <si>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</si>
  <si>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</si>
  <si>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</si>
  <si>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</si>
  <si>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</si>
  <si>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</si>
  <si>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</si>
  <si>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</si>
  <si>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</si>
  <si>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</si>
  <si>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</si>
  <si>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</si>
  <si>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</si>
  <si>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</si>
  <si>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</si>
  <si>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</si>
  <si>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</si>
  <si>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</si>
  <si>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</si>
  <si>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</si>
  <si>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</si>
  <si>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</si>
  <si>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</si>
  <si>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</si>
  <si>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</si>
  <si>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</si>
  <si>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</si>
  <si>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</si>
  <si>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</si>
  <si>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</si>
  <si>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 xml:space="preserve"> Изготовление ключей для замков подвальных помещений</t>
  </si>
  <si>
    <t>обслуживание одпу теплоснабжения</t>
  </si>
  <si>
    <t>замена общедомового водяного счетчика в подвале диам 15 мм</t>
  </si>
  <si>
    <t>замена общедомового водяного счетчика в подвале диам 20 мм</t>
  </si>
  <si>
    <t>промывка, опрессовка системы отопления, ревизия теплового узла с покраской</t>
  </si>
  <si>
    <t>итого:</t>
  </si>
  <si>
    <t>покраска малых архитектурных форм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</si>
  <si>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</si>
  <si>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аварийное обслуживание:</t>
  </si>
  <si>
    <t>ремонт вентиляции над кв.14</t>
  </si>
  <si>
    <t>установка кранов на сконцевики теплопровода в подвале №1, установка кранов в кв.9</t>
  </si>
  <si>
    <t>работы по ремонту фасада</t>
  </si>
  <si>
    <t>установка воздухосборников на радиаиоры в кв.9</t>
  </si>
  <si>
    <t>ремонт крыши</t>
  </si>
  <si>
    <t>сбор (%)              69,5%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</si>
  <si>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№16 по ул. Калинина, г. Корсакова                                                                                                                             С 01.01.2016г по 31.12.2016г                                                                                                                                          Обслуживание с 01 января 2016г (Собрание) ;     размер платы -22,5 руб. на 1 м2;                                       площадь помещения: 995,0 м2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</si>
</sst>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8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6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70" t="s">
        <v>61</v>
      </c>
      <c r="B1" s="70"/>
      <c r="C1" s="70"/>
      <c r="D1" s="70"/>
      <c r="E1" s="70"/>
      <c r="F1" s="70"/>
      <c r="G1" s="70"/>
    </row>
    <row r="2" spans="1:8" ht="29.25" customHeight="1">
      <c r="A2" s="63" t="s">
        <v>60</v>
      </c>
      <c r="B2" s="63"/>
      <c r="C2" s="63"/>
      <c r="D2" s="63"/>
      <c r="E2" s="63"/>
      <c r="F2" s="63"/>
      <c r="G2" s="63"/>
    </row>
    <row r="3" spans="1:8" ht="15" customHeight="1">
      <c r="A3" s="76" t="s">
        <v>62</v>
      </c>
      <c r="B3" s="76"/>
      <c r="C3" s="76"/>
      <c r="D3" s="76"/>
      <c r="E3" s="76"/>
      <c r="F3" s="76"/>
      <c r="G3" s="76"/>
    </row>
    <row r="4" spans="1:8" ht="27.75" customHeight="1">
      <c r="A4" s="63" t="s">
        <v>63</v>
      </c>
      <c r="B4" s="63"/>
      <c r="C4" s="63"/>
      <c r="D4" s="63"/>
      <c r="E4" s="63"/>
      <c r="F4" s="63"/>
      <c r="G4" s="63"/>
    </row>
    <row r="5" spans="1:8" hidden="1">
      <c r="A5" s="64"/>
      <c r="B5" s="65"/>
      <c r="C5" s="65"/>
      <c r="D5" s="65"/>
      <c r="E5" s="65"/>
      <c r="F5" s="65"/>
      <c r="G5" s="65"/>
    </row>
    <row r="6" spans="1:8" ht="106.5" customHeight="1">
      <c r="A6" s="9" t="s">
        <v>0</v>
      </c>
      <c r="B6" s="60" t="s">
        <v>1</v>
      </c>
      <c r="C6" s="62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60" t="s">
        <v>9</v>
      </c>
      <c r="C7" s="61"/>
      <c r="D7" s="61"/>
      <c r="E7" s="61"/>
      <c r="F7" s="61"/>
      <c r="G7" s="62"/>
    </row>
    <row r="8" spans="1:8" ht="57.75" customHeight="1">
      <c r="A8" s="13" t="s">
        <v>33</v>
      </c>
      <c r="B8" s="60" t="s">
        <v>8</v>
      </c>
      <c r="C8" s="62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60" t="s">
        <v>64</v>
      </c>
      <c r="C9" s="77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60" t="s">
        <v>59</v>
      </c>
      <c r="C11" s="62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60" t="s">
        <v>13</v>
      </c>
      <c r="C12" s="62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72" t="s">
        <v>15</v>
      </c>
      <c r="C13" s="73"/>
      <c r="D13" s="73"/>
      <c r="E13" s="73"/>
      <c r="F13" s="73"/>
      <c r="G13" s="74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60" t="s">
        <v>17</v>
      </c>
      <c r="C15" s="62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66" t="s">
        <v>27</v>
      </c>
      <c r="C16" s="67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68" t="s">
        <v>18</v>
      </c>
      <c r="C17" s="69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60" t="s">
        <v>19</v>
      </c>
      <c r="C18" s="61"/>
      <c r="D18" s="61"/>
      <c r="E18" s="61"/>
      <c r="F18" s="61"/>
      <c r="G18" s="62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75" t="s">
        <v>32</v>
      </c>
      <c r="C32" s="75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71" t="s">
        <v>58</v>
      </c>
      <c r="C34" s="71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57" t="s">
        <v>53</v>
      </c>
      <c r="B35" s="57"/>
      <c r="C35" s="57"/>
      <c r="D35" s="57"/>
      <c r="E35" s="57"/>
      <c r="F35" s="57"/>
      <c r="G35" s="57"/>
    </row>
    <row r="36" spans="1:13">
      <c r="A36" s="58"/>
      <c r="B36" s="58"/>
      <c r="C36" s="58"/>
      <c r="D36" s="58"/>
      <c r="E36" s="58"/>
      <c r="F36" s="58"/>
      <c r="G36" s="58"/>
      <c r="M36" s="19"/>
    </row>
    <row r="37" spans="1:13">
      <c r="A37" s="58"/>
      <c r="B37" s="58"/>
      <c r="C37" s="58"/>
      <c r="D37" s="58"/>
      <c r="E37" s="58"/>
      <c r="F37" s="58"/>
      <c r="G37" s="58"/>
    </row>
    <row r="38" spans="1:13">
      <c r="A38" s="58"/>
      <c r="B38" s="58"/>
      <c r="C38" s="58"/>
      <c r="D38" s="58"/>
      <c r="E38" s="58"/>
      <c r="F38" s="58"/>
      <c r="G38" s="58"/>
    </row>
    <row r="39" spans="1:13">
      <c r="A39" s="59" t="s">
        <v>54</v>
      </c>
      <c r="B39" s="59"/>
      <c r="C39" s="59"/>
      <c r="D39" s="59"/>
      <c r="E39" s="59"/>
      <c r="F39" s="59"/>
      <c r="G39" s="59"/>
    </row>
    <row r="40" spans="1:13">
      <c r="A40" s="59"/>
      <c r="B40" s="59"/>
      <c r="C40" s="59"/>
      <c r="D40" s="59"/>
      <c r="E40" s="59"/>
      <c r="F40" s="59"/>
      <c r="G40" s="59"/>
    </row>
    <row r="56" spans="4:4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A25" workbookViewId="0">
      <selection activeCell="L21" sqref="L21"/>
    </sheetView>
  </sheetViews>
  <sheetFormatPr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>
      <c r="A1" s="117" t="s">
        <v>129</v>
      </c>
      <c r="B1" s="117"/>
      <c r="C1" s="117"/>
      <c r="D1" s="117"/>
      <c r="E1" s="117"/>
      <c r="F1" s="117"/>
      <c r="G1" s="117"/>
      <c r="H1" s="117"/>
      <c r="I1" s="31"/>
      <c r="J1" s="31"/>
      <c r="K1" s="31"/>
      <c r="L1" s="31"/>
    </row>
    <row r="2" spans="1:12" ht="36" customHeight="1">
      <c r="A2" s="115" t="s">
        <v>66</v>
      </c>
      <c r="B2" s="115"/>
      <c r="C2" s="115"/>
      <c r="D2" s="115"/>
      <c r="E2" s="115"/>
      <c r="F2" s="115"/>
      <c r="G2" s="115"/>
      <c r="H2" s="116"/>
    </row>
    <row r="3" spans="1:12" ht="27" customHeight="1">
      <c r="A3" s="78" t="s">
        <v>111</v>
      </c>
      <c r="B3" s="80"/>
      <c r="C3" s="104" t="s">
        <v>92</v>
      </c>
      <c r="D3" s="105"/>
      <c r="E3" s="105"/>
      <c r="F3" s="105"/>
      <c r="G3" s="106"/>
      <c r="H3" s="28" t="s">
        <v>67</v>
      </c>
    </row>
    <row r="4" spans="1:12" ht="27" customHeight="1">
      <c r="A4" s="107" t="s">
        <v>121</v>
      </c>
      <c r="B4" s="107"/>
      <c r="C4" s="107"/>
      <c r="D4" s="107"/>
      <c r="E4" s="107"/>
      <c r="F4" s="107"/>
      <c r="G4" s="107"/>
      <c r="H4" s="108"/>
    </row>
    <row r="5" spans="1:12" ht="24.75" customHeight="1">
      <c r="A5" s="34" t="s">
        <v>68</v>
      </c>
      <c r="B5" s="41"/>
      <c r="C5" s="81" t="s">
        <v>8</v>
      </c>
      <c r="D5" s="82"/>
      <c r="E5" s="82"/>
      <c r="F5" s="82"/>
      <c r="G5" s="83"/>
      <c r="H5" s="44">
        <f>0.18*J35*J36</f>
        <v>2149.1999999999998</v>
      </c>
    </row>
    <row r="6" spans="1:12" ht="15" customHeight="1">
      <c r="A6" s="34" t="s">
        <v>69</v>
      </c>
      <c r="B6" s="41"/>
      <c r="C6" s="109" t="s">
        <v>64</v>
      </c>
      <c r="D6" s="110"/>
      <c r="E6" s="110"/>
      <c r="F6" s="110"/>
      <c r="G6" s="111"/>
      <c r="H6" s="28"/>
    </row>
    <row r="7" spans="1:12">
      <c r="A7" s="33"/>
      <c r="B7" s="38"/>
      <c r="C7" s="99" t="s">
        <v>114</v>
      </c>
      <c r="D7" s="84"/>
      <c r="E7" s="84"/>
      <c r="F7" s="84"/>
      <c r="G7" s="85"/>
      <c r="H7" s="28">
        <v>700</v>
      </c>
    </row>
    <row r="8" spans="1:12">
      <c r="A8" s="33"/>
      <c r="B8" s="38"/>
      <c r="C8" s="99" t="s">
        <v>115</v>
      </c>
      <c r="D8" s="84"/>
      <c r="E8" s="84"/>
      <c r="F8" s="84"/>
      <c r="G8" s="85"/>
      <c r="H8" s="28">
        <v>19800</v>
      </c>
    </row>
    <row r="9" spans="1:12">
      <c r="A9" s="33"/>
      <c r="B9" s="38"/>
      <c r="C9" s="99" t="s">
        <v>123</v>
      </c>
      <c r="D9" s="84"/>
      <c r="E9" s="84"/>
      <c r="F9" s="84"/>
      <c r="G9" s="85"/>
      <c r="H9" s="28">
        <v>1970.11</v>
      </c>
    </row>
    <row r="10" spans="1:12">
      <c r="A10" s="33"/>
      <c r="B10" s="38"/>
      <c r="C10" s="99" t="s">
        <v>120</v>
      </c>
      <c r="D10" s="84"/>
      <c r="E10" s="84"/>
      <c r="F10" s="84"/>
      <c r="G10" s="85"/>
      <c r="H10" s="28">
        <v>2926</v>
      </c>
    </row>
    <row r="11" spans="1:12">
      <c r="A11" s="33"/>
      <c r="B11" s="38"/>
      <c r="C11" s="99" t="s">
        <v>125</v>
      </c>
      <c r="D11" s="84"/>
      <c r="E11" s="84"/>
      <c r="F11" s="84"/>
      <c r="G11" s="85"/>
      <c r="H11" s="28">
        <v>118155.08</v>
      </c>
    </row>
    <row r="12" spans="1:12">
      <c r="A12" s="33"/>
      <c r="B12" s="38"/>
      <c r="C12" s="99" t="s">
        <v>127</v>
      </c>
      <c r="D12" s="84"/>
      <c r="E12" s="84"/>
      <c r="F12" s="84"/>
      <c r="G12" s="85"/>
      <c r="H12" s="28">
        <v>17648.21</v>
      </c>
    </row>
    <row r="13" spans="1:12">
      <c r="A13" s="33"/>
      <c r="B13" s="38"/>
      <c r="C13" s="99"/>
      <c r="D13" s="84"/>
      <c r="E13" s="84"/>
      <c r="F13" s="84"/>
      <c r="G13" s="85"/>
      <c r="H13" s="28"/>
    </row>
    <row r="14" spans="1:12" ht="26.25" customHeight="1">
      <c r="A14" s="34" t="s">
        <v>70</v>
      </c>
      <c r="B14" s="41"/>
      <c r="C14" s="94" t="s">
        <v>59</v>
      </c>
      <c r="D14" s="95"/>
      <c r="E14" s="95"/>
      <c r="F14" s="95"/>
      <c r="G14" s="96"/>
      <c r="H14" s="27">
        <f>0.04*J35*J36</f>
        <v>477.6</v>
      </c>
    </row>
    <row r="15" spans="1:12" ht="15" customHeight="1">
      <c r="A15" s="78" t="s">
        <v>13</v>
      </c>
      <c r="B15" s="79"/>
      <c r="C15" s="79"/>
      <c r="D15" s="79"/>
      <c r="E15" s="79"/>
      <c r="F15" s="79"/>
      <c r="G15" s="80"/>
      <c r="H15" s="28">
        <f>SUM(H5:H14)</f>
        <v>163826.20000000001</v>
      </c>
    </row>
    <row r="16" spans="1:12" ht="24.75" customHeight="1">
      <c r="A16" s="107" t="s">
        <v>71</v>
      </c>
      <c r="B16" s="107"/>
      <c r="C16" s="107"/>
      <c r="D16" s="107"/>
      <c r="E16" s="107"/>
      <c r="F16" s="107"/>
      <c r="G16" s="107"/>
      <c r="H16" s="108"/>
    </row>
    <row r="17" spans="1:8" ht="27.75" customHeight="1">
      <c r="A17" s="34" t="s">
        <v>72</v>
      </c>
      <c r="B17" s="41"/>
      <c r="C17" s="94" t="s">
        <v>76</v>
      </c>
      <c r="D17" s="95"/>
      <c r="E17" s="95"/>
      <c r="F17" s="95"/>
      <c r="G17" s="96"/>
      <c r="H17" s="28" t="s">
        <v>67</v>
      </c>
    </row>
    <row r="18" spans="1:8">
      <c r="A18" s="33"/>
      <c r="B18" s="38"/>
      <c r="C18" s="99" t="s">
        <v>116</v>
      </c>
      <c r="D18" s="84"/>
      <c r="E18" s="84"/>
      <c r="F18" s="84"/>
      <c r="G18" s="85"/>
      <c r="H18" s="28">
        <v>2515.9499999999998</v>
      </c>
    </row>
    <row r="19" spans="1:8" s="52" customFormat="1">
      <c r="A19" s="33"/>
      <c r="B19" s="38"/>
      <c r="C19" s="99" t="s">
        <v>117</v>
      </c>
      <c r="D19" s="84"/>
      <c r="E19" s="84"/>
      <c r="F19" s="84"/>
      <c r="G19" s="85"/>
      <c r="H19" s="28">
        <v>2752.62</v>
      </c>
    </row>
    <row r="20" spans="1:8">
      <c r="A20" s="33"/>
      <c r="B20" s="38"/>
      <c r="C20" s="99" t="s">
        <v>122</v>
      </c>
      <c r="D20" s="84"/>
      <c r="E20" s="84"/>
      <c r="F20" s="84"/>
      <c r="G20" s="85"/>
      <c r="H20" s="28">
        <f>0.7*J35*J36</f>
        <v>8358</v>
      </c>
    </row>
    <row r="21" spans="1:8">
      <c r="A21" s="33"/>
      <c r="B21" s="38"/>
      <c r="C21" s="99" t="s">
        <v>119</v>
      </c>
      <c r="D21" s="84"/>
      <c r="E21" s="84"/>
      <c r="F21" s="84"/>
      <c r="G21" s="85"/>
      <c r="H21" s="28">
        <f>SUM(H18:H20)</f>
        <v>13626.57</v>
      </c>
    </row>
    <row r="22" spans="1:8" ht="23.25" customHeight="1">
      <c r="A22" s="34" t="s">
        <v>73</v>
      </c>
      <c r="B22" s="41"/>
      <c r="C22" s="94" t="s">
        <v>77</v>
      </c>
      <c r="D22" s="95"/>
      <c r="E22" s="95"/>
      <c r="F22" s="95"/>
      <c r="G22" s="96"/>
      <c r="H22" s="28"/>
    </row>
    <row r="23" spans="1:8" s="56" customFormat="1" ht="25.5" customHeight="1">
      <c r="A23" s="33"/>
      <c r="B23" s="38"/>
      <c r="C23" s="94" t="s">
        <v>124</v>
      </c>
      <c r="D23" s="95"/>
      <c r="E23" s="95"/>
      <c r="F23" s="95"/>
      <c r="G23" s="96"/>
      <c r="H23" s="28">
        <v>2557.7800000000002</v>
      </c>
    </row>
    <row r="24" spans="1:8" s="56" customFormat="1" ht="14.25" customHeight="1">
      <c r="A24" s="33"/>
      <c r="B24" s="38"/>
      <c r="C24" s="94" t="s">
        <v>126</v>
      </c>
      <c r="D24" s="95"/>
      <c r="E24" s="95"/>
      <c r="F24" s="95"/>
      <c r="G24" s="96"/>
      <c r="H24" s="28">
        <v>2266.89</v>
      </c>
    </row>
    <row r="25" spans="1:8">
      <c r="A25" s="33"/>
      <c r="B25" s="38"/>
      <c r="C25" s="99" t="s">
        <v>118</v>
      </c>
      <c r="D25" s="84"/>
      <c r="E25" s="84"/>
      <c r="F25" s="84"/>
      <c r="G25" s="85"/>
      <c r="H25" s="28">
        <v>7791.47</v>
      </c>
    </row>
    <row r="26" spans="1:8">
      <c r="A26" s="33"/>
      <c r="B26" s="38"/>
      <c r="C26" s="99" t="s">
        <v>122</v>
      </c>
      <c r="D26" s="84"/>
      <c r="E26" s="84"/>
      <c r="F26" s="84"/>
      <c r="G26" s="85"/>
      <c r="H26" s="54">
        <f>0.96*J35*J36</f>
        <v>11462.4</v>
      </c>
    </row>
    <row r="27" spans="1:8">
      <c r="A27" s="33"/>
      <c r="B27" s="38"/>
      <c r="C27" s="99" t="s">
        <v>119</v>
      </c>
      <c r="D27" s="84"/>
      <c r="E27" s="84"/>
      <c r="F27" s="84"/>
      <c r="G27" s="85"/>
      <c r="H27" s="54">
        <f>SUM(H25:H26)</f>
        <v>19253.87</v>
      </c>
    </row>
    <row r="28" spans="1:8" ht="24" customHeight="1">
      <c r="A28" s="34" t="s">
        <v>74</v>
      </c>
      <c r="B28" s="41"/>
      <c r="C28" s="94" t="s">
        <v>78</v>
      </c>
      <c r="D28" s="95"/>
      <c r="E28" s="95"/>
      <c r="F28" s="95"/>
      <c r="G28" s="96"/>
      <c r="H28" s="28"/>
    </row>
    <row r="29" spans="1:8">
      <c r="A29" s="86"/>
      <c r="B29" s="87"/>
      <c r="C29" s="84" t="s">
        <v>122</v>
      </c>
      <c r="D29" s="84"/>
      <c r="E29" s="84"/>
      <c r="F29" s="84"/>
      <c r="G29" s="85"/>
      <c r="H29" s="28">
        <f>0.64*J35*J36</f>
        <v>7641.6</v>
      </c>
    </row>
    <row r="30" spans="1:8" s="51" customFormat="1">
      <c r="A30" s="88"/>
      <c r="B30" s="89"/>
      <c r="C30" s="45"/>
      <c r="D30" s="45"/>
      <c r="E30" s="45" t="s">
        <v>119</v>
      </c>
      <c r="F30" s="45"/>
      <c r="G30" s="46"/>
      <c r="H30" s="35">
        <f>SUM(H29:H29)</f>
        <v>7641.6</v>
      </c>
    </row>
    <row r="31" spans="1:8" ht="15" customHeight="1">
      <c r="A31" s="78" t="s">
        <v>18</v>
      </c>
      <c r="B31" s="79"/>
      <c r="C31" s="79"/>
      <c r="D31" s="79"/>
      <c r="E31" s="79"/>
      <c r="F31" s="79"/>
      <c r="G31" s="80"/>
      <c r="H31" s="55">
        <f>H21+H27+H29</f>
        <v>40522.04</v>
      </c>
    </row>
    <row r="32" spans="1:8" ht="15" customHeight="1">
      <c r="A32" s="100" t="s">
        <v>75</v>
      </c>
      <c r="B32" s="100"/>
      <c r="C32" s="101"/>
      <c r="D32" s="101"/>
      <c r="E32" s="101"/>
      <c r="F32" s="101"/>
      <c r="G32" s="101"/>
      <c r="H32" s="102"/>
    </row>
    <row r="33" spans="1:10" ht="15" customHeight="1">
      <c r="A33" s="34" t="s">
        <v>79</v>
      </c>
      <c r="B33" s="41"/>
      <c r="C33" s="81" t="s">
        <v>20</v>
      </c>
      <c r="D33" s="82"/>
      <c r="E33" s="82"/>
      <c r="F33" s="82"/>
      <c r="G33" s="83"/>
      <c r="H33" s="22">
        <f>2.52*J35*J36</f>
        <v>30088.800000000003</v>
      </c>
    </row>
    <row r="34" spans="1:10" ht="15" customHeight="1">
      <c r="A34" s="34" t="s">
        <v>80</v>
      </c>
      <c r="B34" s="41"/>
      <c r="C34" s="81" t="s">
        <v>21</v>
      </c>
      <c r="D34" s="82"/>
      <c r="E34" s="82"/>
      <c r="F34" s="82"/>
      <c r="G34" s="83"/>
      <c r="H34" s="22">
        <v>3463.65</v>
      </c>
    </row>
    <row r="35" spans="1:10" ht="15" customHeight="1">
      <c r="A35" s="33" t="s">
        <v>81</v>
      </c>
      <c r="B35" s="38"/>
      <c r="C35" s="81" t="s">
        <v>22</v>
      </c>
      <c r="D35" s="82"/>
      <c r="E35" s="82"/>
      <c r="F35" s="82"/>
      <c r="G35" s="83"/>
      <c r="H35" s="22">
        <f>0.02*J35*J36</f>
        <v>238.8</v>
      </c>
      <c r="J35" s="52">
        <v>995</v>
      </c>
    </row>
    <row r="36" spans="1:10" ht="15" customHeight="1">
      <c r="A36" s="34" t="s">
        <v>81</v>
      </c>
      <c r="B36" s="41"/>
      <c r="C36" s="81" t="s">
        <v>23</v>
      </c>
      <c r="D36" s="82"/>
      <c r="E36" s="82"/>
      <c r="F36" s="82"/>
      <c r="G36" s="83"/>
      <c r="H36" s="22">
        <f>0.02*J35*J36</f>
        <v>238.8</v>
      </c>
      <c r="J36" s="32">
        <v>12</v>
      </c>
    </row>
    <row r="37" spans="1:10" ht="15" customHeight="1">
      <c r="A37" s="33" t="s">
        <v>82</v>
      </c>
      <c r="B37" s="38"/>
      <c r="C37" s="81" t="s">
        <v>3</v>
      </c>
      <c r="D37" s="82"/>
      <c r="E37" s="82"/>
      <c r="F37" s="82"/>
      <c r="G37" s="83"/>
      <c r="H37" s="22">
        <f>0.42*J35*J36</f>
        <v>5014.7999999999993</v>
      </c>
    </row>
    <row r="38" spans="1:10" ht="15" customHeight="1">
      <c r="A38" s="34" t="s">
        <v>83</v>
      </c>
      <c r="B38" s="41"/>
      <c r="C38" s="81" t="s">
        <v>25</v>
      </c>
      <c r="D38" s="82"/>
      <c r="E38" s="82"/>
      <c r="F38" s="82"/>
      <c r="G38" s="83"/>
      <c r="H38" s="22">
        <f>0.04*J35*J36</f>
        <v>477.6</v>
      </c>
    </row>
    <row r="39" spans="1:10" ht="15" customHeight="1">
      <c r="A39" s="33" t="s">
        <v>84</v>
      </c>
      <c r="B39" s="38"/>
      <c r="C39" s="81" t="s">
        <v>26</v>
      </c>
      <c r="D39" s="82"/>
      <c r="E39" s="82"/>
      <c r="F39" s="82"/>
      <c r="G39" s="83"/>
      <c r="H39" s="22">
        <f>1.05*J35*J36</f>
        <v>12537</v>
      </c>
    </row>
    <row r="40" spans="1:10" ht="15" customHeight="1">
      <c r="A40" s="34" t="s">
        <v>85</v>
      </c>
      <c r="B40" s="41"/>
      <c r="C40" s="81" t="s">
        <v>52</v>
      </c>
      <c r="D40" s="82"/>
      <c r="E40" s="82"/>
      <c r="F40" s="82"/>
      <c r="G40" s="83"/>
      <c r="H40" s="22">
        <v>0</v>
      </c>
    </row>
    <row r="41" spans="1:10" ht="15" customHeight="1">
      <c r="A41" s="33" t="s">
        <v>86</v>
      </c>
      <c r="B41" s="38"/>
      <c r="C41" s="81" t="s">
        <v>6</v>
      </c>
      <c r="D41" s="82"/>
      <c r="E41" s="82"/>
      <c r="F41" s="82"/>
      <c r="G41" s="83"/>
      <c r="H41" s="22">
        <f>0.23*J35*J36</f>
        <v>2746.2000000000003</v>
      </c>
    </row>
    <row r="42" spans="1:10" ht="15" customHeight="1">
      <c r="A42" s="34" t="s">
        <v>87</v>
      </c>
      <c r="B42" s="41"/>
      <c r="C42" s="81" t="s">
        <v>28</v>
      </c>
      <c r="D42" s="82"/>
      <c r="E42" s="82"/>
      <c r="F42" s="82"/>
      <c r="G42" s="83"/>
      <c r="H42" s="22">
        <f>0.26*J35*J36</f>
        <v>3104.3999999999996</v>
      </c>
    </row>
    <row r="43" spans="1:10" ht="15" customHeight="1">
      <c r="A43" s="33" t="s">
        <v>88</v>
      </c>
      <c r="B43" s="38"/>
      <c r="C43" s="81" t="s">
        <v>51</v>
      </c>
      <c r="D43" s="82"/>
      <c r="E43" s="82"/>
      <c r="F43" s="82"/>
      <c r="G43" s="83"/>
      <c r="H43" s="22">
        <f>0.1*J35*J36</f>
        <v>1194</v>
      </c>
    </row>
    <row r="44" spans="1:10" ht="15" customHeight="1">
      <c r="A44" s="34" t="s">
        <v>89</v>
      </c>
      <c r="B44" s="41"/>
      <c r="C44" s="81" t="s">
        <v>30</v>
      </c>
      <c r="D44" s="82"/>
      <c r="E44" s="82"/>
      <c r="F44" s="82"/>
      <c r="G44" s="83"/>
      <c r="H44" s="22">
        <f>2.55*J35*J36</f>
        <v>30447</v>
      </c>
    </row>
    <row r="45" spans="1:10" ht="15" customHeight="1">
      <c r="A45" s="33" t="s">
        <v>90</v>
      </c>
      <c r="B45" s="38"/>
      <c r="C45" s="81" t="s">
        <v>31</v>
      </c>
      <c r="D45" s="82"/>
      <c r="E45" s="82"/>
      <c r="F45" s="82"/>
      <c r="G45" s="83"/>
      <c r="H45" s="22">
        <f>1.07*J35*J36</f>
        <v>12775.800000000001</v>
      </c>
    </row>
    <row r="46" spans="1:10" ht="15" customHeight="1">
      <c r="A46" s="42" t="s">
        <v>91</v>
      </c>
      <c r="B46" s="43"/>
      <c r="C46" s="112" t="s">
        <v>57</v>
      </c>
      <c r="D46" s="113"/>
      <c r="E46" s="113"/>
      <c r="F46" s="113"/>
      <c r="G46" s="114"/>
      <c r="H46" s="50">
        <f>4.38*J35*J36</f>
        <v>52297.2</v>
      </c>
    </row>
    <row r="47" spans="1:10" ht="15" customHeight="1">
      <c r="A47" s="78" t="s">
        <v>32</v>
      </c>
      <c r="B47" s="79"/>
      <c r="C47" s="79"/>
      <c r="D47" s="79"/>
      <c r="E47" s="79"/>
      <c r="F47" s="79"/>
      <c r="G47" s="80"/>
      <c r="H47" s="53">
        <f>SUM(H33:H46)</f>
        <v>154624.04999999999</v>
      </c>
    </row>
    <row r="49" spans="1:8" ht="15" customHeight="1">
      <c r="A49" s="90" t="s">
        <v>93</v>
      </c>
      <c r="B49" s="90"/>
      <c r="C49" s="90"/>
      <c r="D49" s="90"/>
      <c r="E49" s="90"/>
      <c r="F49" s="90"/>
      <c r="G49" s="90"/>
      <c r="H49" s="90"/>
    </row>
    <row r="50" spans="1:8">
      <c r="A50" s="103" t="s">
        <v>94</v>
      </c>
      <c r="B50" s="103"/>
      <c r="C50" s="103"/>
      <c r="D50" s="103"/>
      <c r="E50" s="29" t="s">
        <v>95</v>
      </c>
      <c r="F50" s="29" t="s">
        <v>96</v>
      </c>
      <c r="G50" s="29" t="s">
        <v>97</v>
      </c>
      <c r="H50" s="29" t="s">
        <v>98</v>
      </c>
    </row>
    <row r="51" spans="1:8">
      <c r="A51" s="91" t="s">
        <v>99</v>
      </c>
      <c r="B51" s="91"/>
      <c r="C51" s="91"/>
      <c r="D51" s="91"/>
      <c r="E51" s="28">
        <v>154623.72</v>
      </c>
      <c r="F51" s="28">
        <v>107444.28</v>
      </c>
      <c r="G51" s="54">
        <f>H47</f>
        <v>154624.04999999999</v>
      </c>
      <c r="H51" s="28">
        <f>F51-G51</f>
        <v>-47179.76999999999</v>
      </c>
    </row>
    <row r="52" spans="1:8">
      <c r="A52" s="91" t="s">
        <v>100</v>
      </c>
      <c r="B52" s="91"/>
      <c r="C52" s="91"/>
      <c r="D52" s="91"/>
      <c r="E52" s="28">
        <v>59580.72</v>
      </c>
      <c r="F52" s="28">
        <v>41401.160000000003</v>
      </c>
      <c r="G52" s="28">
        <f>H15</f>
        <v>163826.20000000001</v>
      </c>
      <c r="H52" s="28">
        <f>F52-G52</f>
        <v>-122425.04000000001</v>
      </c>
    </row>
    <row r="53" spans="1:8">
      <c r="A53" s="91" t="s">
        <v>101</v>
      </c>
      <c r="B53" s="91"/>
      <c r="C53" s="91"/>
      <c r="D53" s="91"/>
      <c r="E53" s="28">
        <v>17671.080000000002</v>
      </c>
      <c r="F53" s="28">
        <v>12279.15</v>
      </c>
      <c r="G53" s="28">
        <f>H21</f>
        <v>13626.57</v>
      </c>
      <c r="H53" s="28">
        <f>F53-G53</f>
        <v>-1347.42</v>
      </c>
    </row>
    <row r="54" spans="1:8">
      <c r="A54" s="91" t="s">
        <v>102</v>
      </c>
      <c r="B54" s="91"/>
      <c r="C54" s="91"/>
      <c r="D54" s="91"/>
      <c r="E54" s="28">
        <v>32954.639999999999</v>
      </c>
      <c r="F54" s="28">
        <v>22899.64</v>
      </c>
      <c r="G54" s="54">
        <f>H27</f>
        <v>19253.87</v>
      </c>
      <c r="H54" s="28">
        <f>F54-G54</f>
        <v>3645.7700000000004</v>
      </c>
    </row>
    <row r="55" spans="1:8">
      <c r="A55" s="91" t="s">
        <v>104</v>
      </c>
      <c r="B55" s="91"/>
      <c r="C55" s="91"/>
      <c r="D55" s="91"/>
      <c r="E55" s="28">
        <v>15760.92</v>
      </c>
      <c r="F55" s="28">
        <v>10866.5</v>
      </c>
      <c r="G55" s="28">
        <f>H30</f>
        <v>7641.6</v>
      </c>
      <c r="H55" s="28">
        <f>F55-G55</f>
        <v>3224.8999999999996</v>
      </c>
    </row>
    <row r="56" spans="1:8">
      <c r="A56" s="91"/>
      <c r="B56" s="91"/>
      <c r="C56" s="91"/>
      <c r="D56" s="91"/>
      <c r="E56" s="28"/>
      <c r="F56" s="28"/>
      <c r="G56" s="28"/>
      <c r="H56" s="28"/>
    </row>
    <row r="57" spans="1:8">
      <c r="A57" s="94" t="s">
        <v>105</v>
      </c>
      <c r="B57" s="95"/>
      <c r="C57" s="95"/>
      <c r="D57" s="96"/>
      <c r="E57" s="28">
        <f>SUM(E51:E56)</f>
        <v>280591.08</v>
      </c>
      <c r="F57" s="28">
        <f>SUM(F51:F56)</f>
        <v>194890.72999999998</v>
      </c>
      <c r="G57" s="28"/>
      <c r="H57" s="28">
        <f>SUM(H51:H56)</f>
        <v>-164081.56000000003</v>
      </c>
    </row>
    <row r="58" spans="1:8" ht="24" customHeight="1">
      <c r="A58" s="94" t="s">
        <v>106</v>
      </c>
      <c r="B58" s="95"/>
      <c r="C58" s="95"/>
      <c r="D58" s="96"/>
      <c r="E58" s="28"/>
      <c r="F58" s="28"/>
      <c r="G58" s="54">
        <f>E57/100</f>
        <v>2805.9108000000001</v>
      </c>
      <c r="H58" s="28"/>
    </row>
    <row r="59" spans="1:8">
      <c r="A59" s="91" t="s">
        <v>107</v>
      </c>
      <c r="B59" s="91"/>
      <c r="C59" s="91"/>
      <c r="D59" s="91"/>
      <c r="E59" s="28">
        <f>SUM(E57)</f>
        <v>280591.08</v>
      </c>
      <c r="F59" s="28">
        <f>SUM(F57)</f>
        <v>194890.72999999998</v>
      </c>
      <c r="G59" s="54">
        <f>SUM(G51:G58)</f>
        <v>361778.20079999999</v>
      </c>
      <c r="H59" s="28">
        <f>H57</f>
        <v>-164081.56000000003</v>
      </c>
    </row>
    <row r="60" spans="1:8">
      <c r="A60" s="97" t="s">
        <v>128</v>
      </c>
      <c r="B60" s="97"/>
      <c r="C60" s="97"/>
      <c r="D60" s="97"/>
      <c r="E60" s="97"/>
      <c r="F60" s="97"/>
      <c r="G60" s="97"/>
      <c r="H60" s="97"/>
    </row>
    <row r="61" spans="1:8">
      <c r="A61" s="98" t="s">
        <v>109</v>
      </c>
      <c r="B61" s="98"/>
      <c r="C61" s="98"/>
      <c r="D61" s="98"/>
      <c r="E61" s="98"/>
      <c r="F61" s="98"/>
      <c r="G61" s="98"/>
      <c r="H61" s="28">
        <f>H59</f>
        <v>-164081.56000000003</v>
      </c>
    </row>
    <row r="62" spans="1:8">
      <c r="A62" s="98" t="s">
        <v>110</v>
      </c>
      <c r="B62" s="98"/>
      <c r="C62" s="98"/>
      <c r="D62" s="98"/>
      <c r="E62" s="98"/>
      <c r="F62" s="98"/>
      <c r="G62" s="98"/>
      <c r="H62" s="28">
        <f>E59-F59</f>
        <v>85700.350000000035</v>
      </c>
    </row>
    <row r="65" spans="1:8">
      <c r="A65" s="92" t="s">
        <v>112</v>
      </c>
      <c r="B65" s="92"/>
      <c r="C65" s="92"/>
      <c r="D65" s="92"/>
      <c r="E65" s="92"/>
      <c r="F65" s="93" t="s">
        <v>113</v>
      </c>
      <c r="G65" s="93"/>
      <c r="H65" s="93"/>
    </row>
  </sheetData>
  <mergeCells count="64">
    <mergeCell ref="C19:G19"/>
    <mergeCell ref="A2:H2"/>
    <mergeCell ref="A3:B3"/>
    <mergeCell ref="A1:H1"/>
    <mergeCell ref="A4:H4"/>
    <mergeCell ref="C13:G13"/>
    <mergeCell ref="C14:G14"/>
    <mergeCell ref="A15:G15"/>
    <mergeCell ref="C17:G17"/>
    <mergeCell ref="C18:G18"/>
    <mergeCell ref="C46:G46"/>
    <mergeCell ref="C36:G36"/>
    <mergeCell ref="C37:G37"/>
    <mergeCell ref="C38:G38"/>
    <mergeCell ref="C39:G39"/>
    <mergeCell ref="C45:G45"/>
    <mergeCell ref="C40:G40"/>
    <mergeCell ref="C41:G41"/>
    <mergeCell ref="C42:G42"/>
    <mergeCell ref="C43:G43"/>
    <mergeCell ref="C44:G44"/>
    <mergeCell ref="C25:G25"/>
    <mergeCell ref="C26:G26"/>
    <mergeCell ref="C28:G28"/>
    <mergeCell ref="C23:G23"/>
    <mergeCell ref="C24:G24"/>
    <mergeCell ref="C20:G20"/>
    <mergeCell ref="A32:H32"/>
    <mergeCell ref="A50:D50"/>
    <mergeCell ref="C5:G5"/>
    <mergeCell ref="C3:G3"/>
    <mergeCell ref="C7:G7"/>
    <mergeCell ref="C8:G8"/>
    <mergeCell ref="C9:G9"/>
    <mergeCell ref="A16:H16"/>
    <mergeCell ref="C27:G27"/>
    <mergeCell ref="C11:G11"/>
    <mergeCell ref="C12:G12"/>
    <mergeCell ref="C6:G6"/>
    <mergeCell ref="C10:G10"/>
    <mergeCell ref="C21:G21"/>
    <mergeCell ref="C22:G22"/>
    <mergeCell ref="A65:E65"/>
    <mergeCell ref="F65:H65"/>
    <mergeCell ref="A56:D56"/>
    <mergeCell ref="A57:D57"/>
    <mergeCell ref="A59:D59"/>
    <mergeCell ref="A58:D58"/>
    <mergeCell ref="A60:H60"/>
    <mergeCell ref="A61:G61"/>
    <mergeCell ref="A62:G62"/>
    <mergeCell ref="A49:H49"/>
    <mergeCell ref="A55:D55"/>
    <mergeCell ref="A47:G47"/>
    <mergeCell ref="A51:D51"/>
    <mergeCell ref="A52:D52"/>
    <mergeCell ref="A53:D53"/>
    <mergeCell ref="A54:D54"/>
    <mergeCell ref="A31:G31"/>
    <mergeCell ref="C33:G33"/>
    <mergeCell ref="C34:G34"/>
    <mergeCell ref="C35:G35"/>
    <mergeCell ref="C29:G29"/>
    <mergeCell ref="A29:B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17" t="s">
        <v>65</v>
      </c>
      <c r="B1" s="117"/>
      <c r="C1" s="117"/>
      <c r="D1" s="117"/>
      <c r="E1" s="117"/>
      <c r="F1" s="117"/>
      <c r="G1" s="117"/>
      <c r="H1" s="117"/>
      <c r="I1" s="31"/>
      <c r="J1" s="31"/>
      <c r="K1" s="31"/>
      <c r="L1" s="31"/>
    </row>
    <row r="2" spans="1:12" ht="36" customHeight="1">
      <c r="A2" s="115" t="s">
        <v>66</v>
      </c>
      <c r="B2" s="115"/>
      <c r="C2" s="115"/>
      <c r="D2" s="115"/>
      <c r="E2" s="115"/>
      <c r="F2" s="115"/>
      <c r="G2" s="115"/>
      <c r="H2" s="116"/>
    </row>
    <row r="3" spans="1:12" ht="27" customHeight="1">
      <c r="A3" s="78" t="s">
        <v>111</v>
      </c>
      <c r="B3" s="80"/>
      <c r="C3" s="104" t="s">
        <v>92</v>
      </c>
      <c r="D3" s="105"/>
      <c r="E3" s="105"/>
      <c r="F3" s="105"/>
      <c r="G3" s="106"/>
      <c r="H3" s="28" t="s">
        <v>67</v>
      </c>
    </row>
    <row r="4" spans="1:12" ht="27" customHeight="1">
      <c r="A4" s="107" t="s">
        <v>9</v>
      </c>
      <c r="B4" s="107"/>
      <c r="C4" s="107"/>
      <c r="D4" s="107"/>
      <c r="E4" s="107"/>
      <c r="F4" s="107"/>
      <c r="G4" s="107"/>
      <c r="H4" s="108"/>
    </row>
    <row r="5" spans="1:12" ht="24.75" customHeight="1">
      <c r="A5" s="34" t="s">
        <v>68</v>
      </c>
      <c r="B5" s="41"/>
      <c r="C5" s="81" t="s">
        <v>8</v>
      </c>
      <c r="D5" s="82"/>
      <c r="E5" s="82"/>
      <c r="F5" s="82"/>
      <c r="G5" s="83"/>
      <c r="H5" s="37"/>
    </row>
    <row r="6" spans="1:12" ht="15" customHeight="1">
      <c r="A6" s="34" t="s">
        <v>69</v>
      </c>
      <c r="B6" s="41"/>
      <c r="C6" s="109" t="s">
        <v>64</v>
      </c>
      <c r="D6" s="110"/>
      <c r="E6" s="110"/>
      <c r="F6" s="110"/>
      <c r="G6" s="111"/>
      <c r="H6" s="28"/>
    </row>
    <row r="7" spans="1:12">
      <c r="A7" s="33"/>
      <c r="B7" s="38"/>
      <c r="C7" s="99"/>
      <c r="D7" s="84"/>
      <c r="E7" s="84"/>
      <c r="F7" s="84"/>
      <c r="G7" s="85"/>
      <c r="H7" s="28"/>
    </row>
    <row r="8" spans="1:12">
      <c r="A8" s="33"/>
      <c r="B8" s="38"/>
      <c r="C8" s="99"/>
      <c r="D8" s="84"/>
      <c r="E8" s="84"/>
      <c r="F8" s="84"/>
      <c r="G8" s="85"/>
      <c r="H8" s="28"/>
    </row>
    <row r="9" spans="1:12">
      <c r="A9" s="33"/>
      <c r="B9" s="38"/>
      <c r="C9" s="99"/>
      <c r="D9" s="84"/>
      <c r="E9" s="84"/>
      <c r="F9" s="84"/>
      <c r="G9" s="85"/>
      <c r="H9" s="28"/>
    </row>
    <row r="10" spans="1:12">
      <c r="A10" s="33"/>
      <c r="B10" s="38"/>
      <c r="C10" s="99"/>
      <c r="D10" s="84"/>
      <c r="E10" s="84"/>
      <c r="F10" s="84"/>
      <c r="G10" s="85"/>
      <c r="H10" s="28"/>
    </row>
    <row r="11" spans="1:12">
      <c r="A11" s="33"/>
      <c r="B11" s="38"/>
      <c r="C11" s="99"/>
      <c r="D11" s="84"/>
      <c r="E11" s="84"/>
      <c r="F11" s="84"/>
      <c r="G11" s="85"/>
      <c r="H11" s="28"/>
    </row>
    <row r="12" spans="1:12">
      <c r="A12" s="33"/>
      <c r="B12" s="38"/>
      <c r="C12" s="99"/>
      <c r="D12" s="84"/>
      <c r="E12" s="84"/>
      <c r="F12" s="84"/>
      <c r="G12" s="85"/>
      <c r="H12" s="28"/>
    </row>
    <row r="13" spans="1:12">
      <c r="A13" s="33"/>
      <c r="B13" s="38"/>
      <c r="C13" s="99"/>
      <c r="D13" s="84"/>
      <c r="E13" s="84"/>
      <c r="F13" s="84"/>
      <c r="G13" s="85"/>
      <c r="H13" s="28"/>
    </row>
    <row r="14" spans="1:12">
      <c r="A14" s="33"/>
      <c r="B14" s="38"/>
      <c r="C14" s="99"/>
      <c r="D14" s="84"/>
      <c r="E14" s="84"/>
      <c r="F14" s="84"/>
      <c r="G14" s="85"/>
      <c r="H14" s="28"/>
    </row>
    <row r="15" spans="1:12">
      <c r="A15" s="33"/>
      <c r="B15" s="38"/>
      <c r="C15" s="99"/>
      <c r="D15" s="84"/>
      <c r="E15" s="84"/>
      <c r="F15" s="84"/>
      <c r="G15" s="85"/>
      <c r="H15" s="28"/>
    </row>
    <row r="16" spans="1:12">
      <c r="A16" s="33"/>
      <c r="B16" s="38"/>
      <c r="C16" s="99"/>
      <c r="D16" s="84"/>
      <c r="E16" s="84"/>
      <c r="F16" s="84"/>
      <c r="G16" s="85"/>
      <c r="H16" s="28"/>
    </row>
    <row r="17" spans="1:8">
      <c r="A17" s="34" t="s">
        <v>70</v>
      </c>
      <c r="B17" s="41"/>
      <c r="C17" s="94" t="s">
        <v>59</v>
      </c>
      <c r="D17" s="95"/>
      <c r="E17" s="95"/>
      <c r="F17" s="95"/>
      <c r="G17" s="96"/>
      <c r="H17" s="27"/>
    </row>
    <row r="18" spans="1:8">
      <c r="A18" s="78" t="s">
        <v>13</v>
      </c>
      <c r="B18" s="79"/>
      <c r="C18" s="79"/>
      <c r="D18" s="79"/>
      <c r="E18" s="79"/>
      <c r="F18" s="79"/>
      <c r="G18" s="80"/>
      <c r="H18" s="28"/>
    </row>
    <row r="19" spans="1:8">
      <c r="A19" s="107" t="s">
        <v>71</v>
      </c>
      <c r="B19" s="107"/>
      <c r="C19" s="107"/>
      <c r="D19" s="107"/>
      <c r="E19" s="107"/>
      <c r="F19" s="107"/>
      <c r="G19" s="107"/>
      <c r="H19" s="108"/>
    </row>
    <row r="20" spans="1:8">
      <c r="A20" s="34" t="s">
        <v>72</v>
      </c>
      <c r="B20" s="41"/>
      <c r="C20" s="94" t="s">
        <v>76</v>
      </c>
      <c r="D20" s="95"/>
      <c r="E20" s="95"/>
      <c r="F20" s="95"/>
      <c r="G20" s="96"/>
      <c r="H20" s="28" t="s">
        <v>67</v>
      </c>
    </row>
    <row r="21" spans="1:8">
      <c r="A21" s="33"/>
      <c r="B21" s="38"/>
      <c r="C21" s="99"/>
      <c r="D21" s="84"/>
      <c r="E21" s="84"/>
      <c r="F21" s="84"/>
      <c r="G21" s="85"/>
      <c r="H21" s="28"/>
    </row>
    <row r="22" spans="1:8">
      <c r="A22" s="33"/>
      <c r="B22" s="38"/>
      <c r="C22" s="99"/>
      <c r="D22" s="84"/>
      <c r="E22" s="84"/>
      <c r="F22" s="84"/>
      <c r="G22" s="85"/>
      <c r="H22" s="28"/>
    </row>
    <row r="23" spans="1:8">
      <c r="A23" s="33"/>
      <c r="B23" s="38"/>
      <c r="C23" s="99"/>
      <c r="D23" s="84"/>
      <c r="E23" s="84"/>
      <c r="F23" s="84"/>
      <c r="G23" s="85"/>
      <c r="H23" s="28"/>
    </row>
    <row r="24" spans="1:8">
      <c r="A24" s="34" t="s">
        <v>73</v>
      </c>
      <c r="B24" s="41"/>
      <c r="C24" s="94" t="s">
        <v>77</v>
      </c>
      <c r="D24" s="95"/>
      <c r="E24" s="95"/>
      <c r="F24" s="95"/>
      <c r="G24" s="96"/>
      <c r="H24" s="28"/>
    </row>
    <row r="25" spans="1:8">
      <c r="A25" s="33"/>
      <c r="B25" s="38"/>
      <c r="C25" s="99"/>
      <c r="D25" s="84"/>
      <c r="E25" s="84"/>
      <c r="F25" s="84"/>
      <c r="G25" s="85"/>
      <c r="H25" s="28"/>
    </row>
    <row r="26" spans="1:8">
      <c r="A26" s="33"/>
      <c r="B26" s="38"/>
      <c r="C26" s="99"/>
      <c r="D26" s="84"/>
      <c r="E26" s="84"/>
      <c r="F26" s="84"/>
      <c r="G26" s="85"/>
      <c r="H26" s="28"/>
    </row>
    <row r="27" spans="1:8">
      <c r="A27" s="33"/>
      <c r="B27" s="38"/>
      <c r="C27" s="99"/>
      <c r="D27" s="84"/>
      <c r="E27" s="84"/>
      <c r="F27" s="84"/>
      <c r="G27" s="85"/>
      <c r="H27" s="28"/>
    </row>
    <row r="28" spans="1:8">
      <c r="A28" s="34" t="s">
        <v>74</v>
      </c>
      <c r="B28" s="41"/>
      <c r="C28" s="94" t="s">
        <v>78</v>
      </c>
      <c r="D28" s="95"/>
      <c r="E28" s="95"/>
      <c r="F28" s="95"/>
      <c r="G28" s="96"/>
      <c r="H28" s="28"/>
    </row>
    <row r="29" spans="1:8">
      <c r="A29" s="33"/>
      <c r="B29" s="38"/>
      <c r="C29" s="99"/>
      <c r="D29" s="84"/>
      <c r="E29" s="84"/>
      <c r="F29" s="84"/>
      <c r="G29" s="85"/>
      <c r="H29" s="28"/>
    </row>
    <row r="30" spans="1:8">
      <c r="A30" s="33"/>
      <c r="B30" s="38"/>
      <c r="C30" s="99"/>
      <c r="D30" s="84"/>
      <c r="E30" s="84"/>
      <c r="F30" s="84"/>
      <c r="G30" s="85"/>
      <c r="H30" s="28"/>
    </row>
    <row r="31" spans="1:8">
      <c r="A31" s="33"/>
      <c r="B31" s="38"/>
      <c r="C31" s="30"/>
      <c r="D31" s="45"/>
      <c r="E31" s="45"/>
      <c r="F31" s="45"/>
      <c r="G31" s="46"/>
      <c r="H31" s="28"/>
    </row>
    <row r="32" spans="1:8">
      <c r="A32" s="39"/>
      <c r="B32" s="40"/>
      <c r="C32" s="47"/>
      <c r="D32" s="48"/>
      <c r="E32" s="48"/>
      <c r="F32" s="48"/>
      <c r="G32" s="49"/>
      <c r="H32" s="28"/>
    </row>
    <row r="33" spans="1:8">
      <c r="A33" s="78" t="s">
        <v>18</v>
      </c>
      <c r="B33" s="79"/>
      <c r="C33" s="79"/>
      <c r="D33" s="79"/>
      <c r="E33" s="79"/>
      <c r="F33" s="79"/>
      <c r="G33" s="80"/>
      <c r="H33" s="35"/>
    </row>
    <row r="34" spans="1:8">
      <c r="A34" s="100" t="s">
        <v>75</v>
      </c>
      <c r="B34" s="100"/>
      <c r="C34" s="101"/>
      <c r="D34" s="101"/>
      <c r="E34" s="101"/>
      <c r="F34" s="101"/>
      <c r="G34" s="101"/>
      <c r="H34" s="102"/>
    </row>
    <row r="35" spans="1:8">
      <c r="A35" s="34" t="s">
        <v>79</v>
      </c>
      <c r="B35" s="41"/>
      <c r="C35" s="81" t="s">
        <v>20</v>
      </c>
      <c r="D35" s="82"/>
      <c r="E35" s="82"/>
      <c r="F35" s="82"/>
      <c r="G35" s="83"/>
      <c r="H35" s="28"/>
    </row>
    <row r="36" spans="1:8">
      <c r="A36" s="34" t="s">
        <v>80</v>
      </c>
      <c r="B36" s="41"/>
      <c r="C36" s="81" t="s">
        <v>21</v>
      </c>
      <c r="D36" s="82"/>
      <c r="E36" s="82"/>
      <c r="F36" s="82"/>
      <c r="G36" s="83"/>
      <c r="H36" s="28"/>
    </row>
    <row r="37" spans="1:8">
      <c r="A37" s="33" t="s">
        <v>81</v>
      </c>
      <c r="B37" s="38"/>
      <c r="C37" s="81" t="s">
        <v>22</v>
      </c>
      <c r="D37" s="82"/>
      <c r="E37" s="82"/>
      <c r="F37" s="82"/>
      <c r="G37" s="83"/>
      <c r="H37" s="28"/>
    </row>
    <row r="38" spans="1:8">
      <c r="A38" s="34" t="s">
        <v>81</v>
      </c>
      <c r="B38" s="41"/>
      <c r="C38" s="81" t="s">
        <v>23</v>
      </c>
      <c r="D38" s="82"/>
      <c r="E38" s="82"/>
      <c r="F38" s="82"/>
      <c r="G38" s="83"/>
      <c r="H38" s="28"/>
    </row>
    <row r="39" spans="1:8">
      <c r="A39" s="33" t="s">
        <v>82</v>
      </c>
      <c r="B39" s="38"/>
      <c r="C39" s="81" t="s">
        <v>3</v>
      </c>
      <c r="D39" s="82"/>
      <c r="E39" s="82"/>
      <c r="F39" s="82"/>
      <c r="G39" s="83"/>
      <c r="H39" s="28"/>
    </row>
    <row r="40" spans="1:8">
      <c r="A40" s="34" t="s">
        <v>83</v>
      </c>
      <c r="B40" s="41"/>
      <c r="C40" s="81" t="s">
        <v>25</v>
      </c>
      <c r="D40" s="82"/>
      <c r="E40" s="82"/>
      <c r="F40" s="82"/>
      <c r="G40" s="83"/>
      <c r="H40" s="28"/>
    </row>
    <row r="41" spans="1:8">
      <c r="A41" s="33" t="s">
        <v>84</v>
      </c>
      <c r="B41" s="38"/>
      <c r="C41" s="81" t="s">
        <v>26</v>
      </c>
      <c r="D41" s="82"/>
      <c r="E41" s="82"/>
      <c r="F41" s="82"/>
      <c r="G41" s="83"/>
      <c r="H41" s="28"/>
    </row>
    <row r="42" spans="1:8">
      <c r="A42" s="34" t="s">
        <v>85</v>
      </c>
      <c r="B42" s="41"/>
      <c r="C42" s="81" t="s">
        <v>52</v>
      </c>
      <c r="D42" s="82"/>
      <c r="E42" s="82"/>
      <c r="F42" s="82"/>
      <c r="G42" s="83"/>
      <c r="H42" s="28"/>
    </row>
    <row r="43" spans="1:8">
      <c r="A43" s="33" t="s">
        <v>86</v>
      </c>
      <c r="B43" s="38"/>
      <c r="C43" s="81" t="s">
        <v>6</v>
      </c>
      <c r="D43" s="82"/>
      <c r="E43" s="82"/>
      <c r="F43" s="82"/>
      <c r="G43" s="83"/>
      <c r="H43" s="28"/>
    </row>
    <row r="44" spans="1:8">
      <c r="A44" s="34" t="s">
        <v>87</v>
      </c>
      <c r="B44" s="41"/>
      <c r="C44" s="81" t="s">
        <v>28</v>
      </c>
      <c r="D44" s="82"/>
      <c r="E44" s="82"/>
      <c r="F44" s="82"/>
      <c r="G44" s="83"/>
      <c r="H44" s="28"/>
    </row>
    <row r="45" spans="1:8">
      <c r="A45" s="33" t="s">
        <v>88</v>
      </c>
      <c r="B45" s="38"/>
      <c r="C45" s="81" t="s">
        <v>51</v>
      </c>
      <c r="D45" s="82"/>
      <c r="E45" s="82"/>
      <c r="F45" s="82"/>
      <c r="G45" s="83"/>
      <c r="H45" s="28"/>
    </row>
    <row r="46" spans="1:8">
      <c r="A46" s="34" t="s">
        <v>89</v>
      </c>
      <c r="B46" s="41"/>
      <c r="C46" s="81" t="s">
        <v>30</v>
      </c>
      <c r="D46" s="82"/>
      <c r="E46" s="82"/>
      <c r="F46" s="82"/>
      <c r="G46" s="83"/>
      <c r="H46" s="28"/>
    </row>
    <row r="47" spans="1:8">
      <c r="A47" s="33" t="s">
        <v>90</v>
      </c>
      <c r="B47" s="38"/>
      <c r="C47" s="81" t="s">
        <v>31</v>
      </c>
      <c r="D47" s="82"/>
      <c r="E47" s="82"/>
      <c r="F47" s="82"/>
      <c r="G47" s="83"/>
      <c r="H47" s="28"/>
    </row>
    <row r="48" spans="1:8" ht="24">
      <c r="A48" s="42" t="s">
        <v>91</v>
      </c>
      <c r="B48" s="43"/>
      <c r="C48" s="112" t="s">
        <v>57</v>
      </c>
      <c r="D48" s="113"/>
      <c r="E48" s="113"/>
      <c r="F48" s="113"/>
      <c r="G48" s="114"/>
      <c r="H48" s="28"/>
    </row>
    <row r="49" spans="1:8">
      <c r="A49" s="78" t="s">
        <v>32</v>
      </c>
      <c r="B49" s="79"/>
      <c r="C49" s="79"/>
      <c r="D49" s="79"/>
      <c r="E49" s="79"/>
      <c r="F49" s="79"/>
      <c r="G49" s="80"/>
      <c r="H49" s="36"/>
    </row>
    <row r="51" spans="1:8">
      <c r="A51" s="90" t="s">
        <v>93</v>
      </c>
      <c r="B51" s="90"/>
      <c r="C51" s="90"/>
      <c r="D51" s="90"/>
      <c r="E51" s="90"/>
      <c r="F51" s="90"/>
      <c r="G51" s="90"/>
      <c r="H51" s="90"/>
    </row>
    <row r="52" spans="1:8">
      <c r="A52" s="103" t="s">
        <v>94</v>
      </c>
      <c r="B52" s="103"/>
      <c r="C52" s="103"/>
      <c r="D52" s="103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91" t="s">
        <v>99</v>
      </c>
      <c r="B53" s="91"/>
      <c r="C53" s="91"/>
      <c r="D53" s="91"/>
      <c r="E53" s="28"/>
      <c r="F53" s="28"/>
      <c r="G53" s="28"/>
      <c r="H53" s="28"/>
    </row>
    <row r="54" spans="1:8">
      <c r="A54" s="91" t="s">
        <v>100</v>
      </c>
      <c r="B54" s="91"/>
      <c r="C54" s="91"/>
      <c r="D54" s="91"/>
      <c r="E54" s="28"/>
      <c r="F54" s="28"/>
      <c r="G54" s="28"/>
      <c r="H54" s="28"/>
    </row>
    <row r="55" spans="1:8">
      <c r="A55" s="91" t="s">
        <v>101</v>
      </c>
      <c r="B55" s="91"/>
      <c r="C55" s="91"/>
      <c r="D55" s="91"/>
      <c r="E55" s="28"/>
      <c r="F55" s="28"/>
      <c r="G55" s="28"/>
      <c r="H55" s="28"/>
    </row>
    <row r="56" spans="1:8">
      <c r="A56" s="91" t="s">
        <v>102</v>
      </c>
      <c r="B56" s="91"/>
      <c r="C56" s="91"/>
      <c r="D56" s="91"/>
      <c r="E56" s="28"/>
      <c r="F56" s="28"/>
      <c r="G56" s="28"/>
      <c r="H56" s="28"/>
    </row>
    <row r="57" spans="1:8">
      <c r="A57" s="91" t="s">
        <v>103</v>
      </c>
      <c r="B57" s="91"/>
      <c r="C57" s="91"/>
      <c r="D57" s="91"/>
      <c r="E57" s="28"/>
      <c r="F57" s="28"/>
      <c r="G57" s="28"/>
      <c r="H57" s="28"/>
    </row>
    <row r="58" spans="1:8">
      <c r="A58" s="91" t="s">
        <v>104</v>
      </c>
      <c r="B58" s="91"/>
      <c r="C58" s="91"/>
      <c r="D58" s="91"/>
      <c r="E58" s="28"/>
      <c r="F58" s="28"/>
      <c r="G58" s="28"/>
      <c r="H58" s="28"/>
    </row>
    <row r="59" spans="1:8">
      <c r="A59" s="94" t="s">
        <v>105</v>
      </c>
      <c r="B59" s="95"/>
      <c r="C59" s="95"/>
      <c r="D59" s="96"/>
      <c r="E59" s="28"/>
      <c r="F59" s="28"/>
      <c r="G59" s="28"/>
      <c r="H59" s="28"/>
    </row>
    <row r="60" spans="1:8">
      <c r="A60" s="94" t="s">
        <v>106</v>
      </c>
      <c r="B60" s="95"/>
      <c r="C60" s="95"/>
      <c r="D60" s="96"/>
      <c r="E60" s="28"/>
      <c r="F60" s="28"/>
      <c r="G60" s="28"/>
      <c r="H60" s="28"/>
    </row>
    <row r="61" spans="1:8">
      <c r="A61" s="91" t="s">
        <v>107</v>
      </c>
      <c r="B61" s="91"/>
      <c r="C61" s="91"/>
      <c r="D61" s="91"/>
      <c r="E61" s="28"/>
      <c r="F61" s="28"/>
      <c r="G61" s="28"/>
      <c r="H61" s="28"/>
    </row>
    <row r="62" spans="1:8">
      <c r="A62" s="97" t="s">
        <v>108</v>
      </c>
      <c r="B62" s="97"/>
      <c r="C62" s="97"/>
      <c r="D62" s="97"/>
      <c r="E62" s="97"/>
      <c r="F62" s="97"/>
      <c r="G62" s="97"/>
      <c r="H62" s="97"/>
    </row>
    <row r="63" spans="1:8">
      <c r="A63" s="98" t="s">
        <v>109</v>
      </c>
      <c r="B63" s="98"/>
      <c r="C63" s="98"/>
      <c r="D63" s="98"/>
      <c r="E63" s="98"/>
      <c r="F63" s="98"/>
      <c r="G63" s="98"/>
      <c r="H63" s="28"/>
    </row>
    <row r="64" spans="1:8">
      <c r="A64" s="98" t="s">
        <v>110</v>
      </c>
      <c r="B64" s="98"/>
      <c r="C64" s="98"/>
      <c r="D64" s="98"/>
      <c r="E64" s="98"/>
      <c r="F64" s="98"/>
      <c r="G64" s="98"/>
      <c r="H64" s="28"/>
    </row>
    <row r="67" spans="1:8">
      <c r="A67" s="92" t="s">
        <v>112</v>
      </c>
      <c r="B67" s="92"/>
      <c r="C67" s="92"/>
      <c r="D67" s="92"/>
      <c r="E67" s="92"/>
      <c r="F67" s="93" t="s">
        <v>113</v>
      </c>
      <c r="G67" s="93"/>
      <c r="H67" s="93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2016-09-27T05:05:35Z</cp:lastPrinted>
  <dcterms:created xsi:type="dcterms:W3CDTF">2009-07-23T06:35:24Z</dcterms:created>
  <dcterms:modified xsi:type="dcterms:W3CDTF">2017-03-21T23:56:17Z</dcterms:modified>
</cp:coreProperties>
</file>