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74" i="2" l="1"/>
  <c r="H69" i="2"/>
  <c r="H68" i="2"/>
  <c r="G69" i="2"/>
  <c r="G68" i="2"/>
  <c r="E70" i="2"/>
  <c r="E72" i="2" s="1"/>
  <c r="H7" i="2" l="1"/>
  <c r="H34" i="2" l="1"/>
  <c r="H29" i="2" l="1"/>
  <c r="H23" i="2"/>
  <c r="H39" i="2"/>
  <c r="H5" i="2"/>
  <c r="H56" i="2"/>
  <c r="H55" i="2"/>
  <c r="H54" i="2"/>
  <c r="H53" i="2"/>
  <c r="H52" i="2"/>
  <c r="H51" i="2"/>
  <c r="H50" i="2"/>
  <c r="H49" i="2"/>
  <c r="H47" i="2"/>
  <c r="H44" i="2"/>
  <c r="H43" i="2"/>
  <c r="H40" i="2" l="1"/>
  <c r="H14" i="2"/>
  <c r="H48" i="2"/>
  <c r="H46" i="2"/>
  <c r="H45" i="2"/>
  <c r="H57" i="2" l="1"/>
  <c r="G63" i="2" s="1"/>
  <c r="H63" i="2" s="1"/>
  <c r="H30" i="2"/>
  <c r="G66" i="2" s="1"/>
  <c r="G67" i="2"/>
  <c r="H15" i="2"/>
  <c r="G64" i="2" s="1"/>
  <c r="H64" i="2" s="1"/>
  <c r="F70" i="2"/>
  <c r="F72" i="2" s="1"/>
  <c r="H24" i="2" l="1"/>
  <c r="G65" i="2" s="1"/>
  <c r="H67" i="2"/>
  <c r="H66" i="2"/>
  <c r="G70" i="2" l="1"/>
  <c r="G72" i="2" s="1"/>
  <c r="H65" i="2"/>
  <c r="H70" i="2" s="1"/>
  <c r="H72" i="2" s="1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G17" i="1"/>
  <c r="G12" i="1"/>
  <c r="G34" i="1"/>
  <c r="F32" i="1"/>
  <c r="F34" i="1" s="1"/>
  <c r="D32" i="1"/>
  <c r="E34" i="1"/>
  <c r="D17" i="1"/>
  <c r="D12" i="1"/>
  <c r="D34" i="1" l="1"/>
</calcChain>
</file>

<file path=xl/sharedStrings.xml><?xml version="1.0" encoding="utf-8"?>
<sst xmlns="http://schemas.openxmlformats.org/spreadsheetml/2006/main" count="246" uniqueCount="150">
  <si>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</si>
  <si>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</si>
  <si>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</si>
  <si>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</si>
  <si>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</si>
  <si>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</si>
  <si>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</si>
  <si>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</si>
  <si>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</si>
  <si>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</si>
  <si>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</si>
  <si>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</si>
  <si>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</si>
  <si>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</si>
  <si>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</si>
  <si>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</si>
  <si>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</si>
  <si>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</si>
  <si>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</si>
  <si>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</si>
  <si>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</si>
  <si>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</si>
  <si>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</si>
  <si>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</si>
  <si>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</si>
  <si>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</si>
  <si>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</si>
  <si>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</si>
  <si>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</si>
  <si>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</si>
  <si>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</si>
  <si>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</si>
  <si>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</si>
  <si>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</si>
  <si>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</si>
  <si>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</si>
  <si>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</si>
  <si>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</si>
  <si>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</si>
  <si>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</si>
  <si>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</si>
  <si>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</si>
  <si>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</si>
  <si>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</si>
  <si>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</si>
  <si>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</si>
  <si>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</si>
  <si>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</si>
  <si>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</si>
  <si>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</si>
  <si>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</si>
  <si>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</si>
  <si>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</si>
  <si>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</si>
  <si>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</si>
  <si>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</si>
  <si>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</si>
  <si>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</si>
  <si>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</si>
  <si>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</si>
  <si>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</si>
  <si>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</si>
  <si>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</si>
  <si>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</si>
  <si>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</si>
  <si>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</si>
  <si>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</si>
  <si>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</si>
  <si>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</si>
  <si>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</si>
  <si>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</si>
  <si>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</si>
  <si>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</si>
  <si>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</si>
  <si>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</si>
  <si>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</si>
  <si>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</si>
  <si>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</si>
  <si>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</si>
  <si>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</si>
  <si>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</si>
  <si>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</si>
  <si>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</si>
  <si>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</si>
  <si>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</si>
  <si>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</si>
  <si>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</si>
  <si>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</si>
  <si>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</si>
  <si>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</si>
  <si>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</si>
  <si>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</si>
  <si>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</si>
  <si>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</si>
  <si>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</si>
  <si>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</si>
  <si>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</si>
  <si>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</si>
  <si>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</si>
  <si>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</si>
  <si>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</si>
  <si>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</si>
  <si>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</si>
  <si>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</si>
  <si>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</si>
  <si>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</si>
  <si>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</si>
  <si>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</si>
  <si>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</si>
  <si>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</si>
  <si>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</si>
  <si>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</si>
  <si>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</si>
  <si>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</si>
  <si>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</si>
  <si>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</si>
  <si>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</si>
  <si>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</si>
  <si>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 xml:space="preserve">ремонт ВРУ,и ВДО электроснабжения </t>
  </si>
  <si>
    <t>промывка и опрессовка системы отопления, ревизия теплового узла и запорной арматуры</t>
  </si>
  <si>
    <t>аварийное обслуживание</t>
  </si>
  <si>
    <t xml:space="preserve">замена лампочек в подъездах </t>
  </si>
  <si>
    <t xml:space="preserve">ремонт межпанельных швов </t>
  </si>
  <si>
    <t>общая задолженность потребителей сначала обслуживания на 0 01.01.17</t>
  </si>
  <si>
    <t>остаток денежных средств на 01.01.17 г</t>
  </si>
  <si>
    <t>пробивка стояков канализации</t>
  </si>
  <si>
    <t>Отчет управляющей организации ООО "ЖЭУ" о выполненных работах по договору   работ и услуг по управлению, содержанию и ремонту общего имущества собственников помещений в многоквартирном доме №19/1 по ул. Краснофлотской  г. Корсакова                                      С 01.01.2017г по 31.12.207г                                                                                                                                          Обслуживание с 01 февраля  2016г (Собрание) ;     размер платы -24,91 руб. на 1 м2;                                       площадь помещения: 2848,3м2</t>
  </si>
  <si>
    <t>ремонт стояка канализации кв 41</t>
  </si>
  <si>
    <t>очистка крыши от снега и наледи</t>
  </si>
  <si>
    <t>ремонт подъезда №1,№2</t>
  </si>
  <si>
    <t>ремонт межпанельных швов кв.60</t>
  </si>
  <si>
    <t>ремонт (замена) оконных блоков</t>
  </si>
  <si>
    <t>ремонт  стояка теплоснабжени, кв 41</t>
  </si>
  <si>
    <t>ремонт стояка воджоснабжения в кв 55</t>
  </si>
  <si>
    <t>Ремонт ВДО электроснабжения  в 1-м подъезде с установкой светильников</t>
  </si>
  <si>
    <t>ремонт вдо электроснабжения  в 3,4 - подъезде с установкой светильников</t>
  </si>
  <si>
    <t xml:space="preserve">ремонт вдо электроснабжения во 2-подвале </t>
  </si>
  <si>
    <t>прочистка вентиляционной шахты кв 54</t>
  </si>
  <si>
    <t>ремонт мусоросборников</t>
  </si>
  <si>
    <t>ремонт вентиляционных шахт над кв. 60</t>
  </si>
  <si>
    <t>7973.61</t>
  </si>
  <si>
    <t>ремонт  стояка водоотведения 51</t>
  </si>
  <si>
    <t>замена стояка водоснабжения</t>
  </si>
  <si>
    <t>замена стояка отопления подвал</t>
  </si>
  <si>
    <t xml:space="preserve">замена выключателя </t>
  </si>
  <si>
    <t>проведение профилактических работ</t>
  </si>
  <si>
    <t>ОИ МКД (вода)</t>
  </si>
  <si>
    <t>ОИ МКД (эл.эн)</t>
  </si>
  <si>
    <t>остаток денежных средств на 01.01.18 г</t>
  </si>
  <si>
    <t>сбор (%)               87%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</si>
</sst>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0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93" t="s">
        <v>61</v>
      </c>
      <c r="B1" s="93"/>
      <c r="C1" s="93"/>
      <c r="D1" s="93"/>
      <c r="E1" s="93"/>
      <c r="F1" s="93"/>
      <c r="G1" s="93"/>
    </row>
    <row r="2" spans="1:8" ht="29.25" customHeight="1" x14ac:dyDescent="0.25">
      <c r="A2" s="86" t="s">
        <v>60</v>
      </c>
      <c r="B2" s="86"/>
      <c r="C2" s="86"/>
      <c r="D2" s="86"/>
      <c r="E2" s="86"/>
      <c r="F2" s="86"/>
      <c r="G2" s="86"/>
    </row>
    <row r="3" spans="1:8" ht="15" customHeight="1" x14ac:dyDescent="0.25">
      <c r="A3" s="99" t="s">
        <v>62</v>
      </c>
      <c r="B3" s="99"/>
      <c r="C3" s="99"/>
      <c r="D3" s="99"/>
      <c r="E3" s="99"/>
      <c r="F3" s="99"/>
      <c r="G3" s="99"/>
    </row>
    <row r="4" spans="1:8" ht="27.75" customHeight="1" x14ac:dyDescent="0.25">
      <c r="A4" s="86" t="s">
        <v>63</v>
      </c>
      <c r="B4" s="86"/>
      <c r="C4" s="86"/>
      <c r="D4" s="86"/>
      <c r="E4" s="86"/>
      <c r="F4" s="86"/>
      <c r="G4" s="86"/>
    </row>
    <row r="5" spans="1:8" hidden="1" x14ac:dyDescent="0.25">
      <c r="A5" s="87"/>
      <c r="B5" s="88"/>
      <c r="C5" s="88"/>
      <c r="D5" s="88"/>
      <c r="E5" s="88"/>
      <c r="F5" s="88"/>
      <c r="G5" s="88"/>
    </row>
    <row r="6" spans="1:8" ht="106.5" customHeight="1" x14ac:dyDescent="0.25">
      <c r="A6" s="9" t="s">
        <v>0</v>
      </c>
      <c r="B6" s="83" t="s">
        <v>1</v>
      </c>
      <c r="C6" s="85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83" t="s">
        <v>9</v>
      </c>
      <c r="C7" s="84"/>
      <c r="D7" s="84"/>
      <c r="E7" s="84"/>
      <c r="F7" s="84"/>
      <c r="G7" s="85"/>
    </row>
    <row r="8" spans="1:8" ht="57.75" customHeight="1" x14ac:dyDescent="0.25">
      <c r="A8" s="13" t="s">
        <v>33</v>
      </c>
      <c r="B8" s="83" t="s">
        <v>8</v>
      </c>
      <c r="C8" s="85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83" t="s">
        <v>64</v>
      </c>
      <c r="C9" s="100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83" t="s">
        <v>59</v>
      </c>
      <c r="C11" s="85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83" t="s">
        <v>13</v>
      </c>
      <c r="C12" s="85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95" t="s">
        <v>15</v>
      </c>
      <c r="C13" s="96"/>
      <c r="D13" s="96"/>
      <c r="E13" s="96"/>
      <c r="F13" s="96"/>
      <c r="G13" s="97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83" t="s">
        <v>17</v>
      </c>
      <c r="C15" s="85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89" t="s">
        <v>27</v>
      </c>
      <c r="C16" s="90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91" t="s">
        <v>18</v>
      </c>
      <c r="C17" s="92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83" t="s">
        <v>19</v>
      </c>
      <c r="C18" s="84"/>
      <c r="D18" s="84"/>
      <c r="E18" s="84"/>
      <c r="F18" s="84"/>
      <c r="G18" s="85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98" t="s">
        <v>32</v>
      </c>
      <c r="C32" s="98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94" t="s">
        <v>58</v>
      </c>
      <c r="C34" s="94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80" t="s">
        <v>53</v>
      </c>
      <c r="B35" s="80"/>
      <c r="C35" s="80"/>
      <c r="D35" s="80"/>
      <c r="E35" s="80"/>
      <c r="F35" s="80"/>
      <c r="G35" s="80"/>
    </row>
    <row r="36" spans="1:13" x14ac:dyDescent="0.25">
      <c r="A36" s="81"/>
      <c r="B36" s="81"/>
      <c r="C36" s="81"/>
      <c r="D36" s="81"/>
      <c r="E36" s="81"/>
      <c r="F36" s="81"/>
      <c r="G36" s="81"/>
      <c r="M36" s="19"/>
    </row>
    <row r="37" spans="1:13" x14ac:dyDescent="0.25">
      <c r="A37" s="81"/>
      <c r="B37" s="81"/>
      <c r="C37" s="81"/>
      <c r="D37" s="81"/>
      <c r="E37" s="81"/>
      <c r="F37" s="81"/>
      <c r="G37" s="81"/>
    </row>
    <row r="38" spans="1:13" x14ac:dyDescent="0.25">
      <c r="A38" s="81"/>
      <c r="B38" s="81"/>
      <c r="C38" s="81"/>
      <c r="D38" s="81"/>
      <c r="E38" s="81"/>
      <c r="F38" s="81"/>
      <c r="G38" s="81"/>
    </row>
    <row r="39" spans="1:13" x14ac:dyDescent="0.25">
      <c r="A39" s="82" t="s">
        <v>54</v>
      </c>
      <c r="B39" s="82"/>
      <c r="C39" s="82"/>
      <c r="D39" s="82"/>
      <c r="E39" s="82"/>
      <c r="F39" s="82"/>
      <c r="G39" s="82"/>
    </row>
    <row r="40" spans="1:13" x14ac:dyDescent="0.25">
      <c r="A40" s="82"/>
      <c r="B40" s="82"/>
      <c r="C40" s="82"/>
      <c r="D40" s="82"/>
      <c r="E40" s="82"/>
      <c r="F40" s="82"/>
      <c r="G40" s="82"/>
    </row>
    <row r="56" spans="4:4" x14ac:dyDescent="0.25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40" zoomScale="85" zoomScaleNormal="85" workbookViewId="0">
      <selection activeCell="P74" sqref="P74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 x14ac:dyDescent="0.25">
      <c r="A1" s="144" t="s">
        <v>126</v>
      </c>
      <c r="B1" s="144"/>
      <c r="C1" s="144"/>
      <c r="D1" s="144"/>
      <c r="E1" s="144"/>
      <c r="F1" s="144"/>
      <c r="G1" s="144"/>
      <c r="H1" s="144"/>
      <c r="I1" s="31"/>
      <c r="J1" s="31"/>
      <c r="K1" s="31"/>
      <c r="L1" s="31"/>
    </row>
    <row r="2" spans="1:12" ht="36" customHeight="1" x14ac:dyDescent="0.25">
      <c r="A2" s="148" t="s">
        <v>66</v>
      </c>
      <c r="B2" s="148"/>
      <c r="C2" s="148"/>
      <c r="D2" s="148"/>
      <c r="E2" s="148"/>
      <c r="F2" s="148"/>
      <c r="G2" s="148"/>
      <c r="H2" s="149"/>
    </row>
    <row r="3" spans="1:12" ht="27" customHeight="1" x14ac:dyDescent="0.25">
      <c r="A3" s="102" t="s">
        <v>111</v>
      </c>
      <c r="B3" s="104"/>
      <c r="C3" s="145" t="s">
        <v>92</v>
      </c>
      <c r="D3" s="146"/>
      <c r="E3" s="146"/>
      <c r="F3" s="146"/>
      <c r="G3" s="147"/>
      <c r="H3" s="28" t="s">
        <v>67</v>
      </c>
    </row>
    <row r="4" spans="1:12" ht="27" customHeight="1" x14ac:dyDescent="0.25">
      <c r="A4" s="130" t="s">
        <v>115</v>
      </c>
      <c r="B4" s="130"/>
      <c r="C4" s="130"/>
      <c r="D4" s="130"/>
      <c r="E4" s="130"/>
      <c r="F4" s="130"/>
      <c r="G4" s="130"/>
      <c r="H4" s="131"/>
    </row>
    <row r="5" spans="1:12" ht="24.75" customHeight="1" x14ac:dyDescent="0.25">
      <c r="A5" s="34" t="s">
        <v>68</v>
      </c>
      <c r="B5" s="41"/>
      <c r="C5" s="105" t="s">
        <v>8</v>
      </c>
      <c r="D5" s="106"/>
      <c r="E5" s="106"/>
      <c r="F5" s="106"/>
      <c r="G5" s="107"/>
      <c r="H5" s="44">
        <f>0.19*J43*J44</f>
        <v>6494.1239999999998</v>
      </c>
    </row>
    <row r="6" spans="1:12" ht="15" customHeight="1" x14ac:dyDescent="0.25">
      <c r="A6" s="34" t="s">
        <v>69</v>
      </c>
      <c r="B6" s="41"/>
      <c r="C6" s="121" t="s">
        <v>64</v>
      </c>
      <c r="D6" s="122"/>
      <c r="E6" s="122"/>
      <c r="F6" s="122"/>
      <c r="G6" s="123"/>
      <c r="H6" s="28"/>
    </row>
    <row r="7" spans="1:12" x14ac:dyDescent="0.25">
      <c r="A7" s="33"/>
      <c r="B7" s="38"/>
      <c r="C7" s="124" t="s">
        <v>128</v>
      </c>
      <c r="D7" s="125"/>
      <c r="E7" s="125"/>
      <c r="F7" s="125"/>
      <c r="G7" s="126"/>
      <c r="H7" s="28">
        <f>3681.92+6973.73+3620.14+2624.94+8500+20244.18</f>
        <v>45644.91</v>
      </c>
    </row>
    <row r="8" spans="1:12" x14ac:dyDescent="0.25">
      <c r="A8" s="33"/>
      <c r="B8" s="38"/>
      <c r="C8" s="124" t="s">
        <v>131</v>
      </c>
      <c r="D8" s="125"/>
      <c r="E8" s="125"/>
      <c r="F8" s="125"/>
      <c r="G8" s="126"/>
      <c r="H8" s="28">
        <v>24709</v>
      </c>
    </row>
    <row r="9" spans="1:12" x14ac:dyDescent="0.25">
      <c r="A9" s="33"/>
      <c r="B9" s="38"/>
      <c r="C9" s="124" t="s">
        <v>138</v>
      </c>
      <c r="D9" s="125"/>
      <c r="E9" s="125"/>
      <c r="F9" s="125"/>
      <c r="G9" s="126"/>
      <c r="H9" s="28">
        <v>3000</v>
      </c>
    </row>
    <row r="10" spans="1:12" x14ac:dyDescent="0.25">
      <c r="A10" s="33"/>
      <c r="B10" s="38"/>
      <c r="C10" s="124" t="s">
        <v>139</v>
      </c>
      <c r="D10" s="125"/>
      <c r="E10" s="125"/>
      <c r="F10" s="125"/>
      <c r="G10" s="126"/>
      <c r="H10" s="28"/>
    </row>
    <row r="11" spans="1:12" x14ac:dyDescent="0.25">
      <c r="A11" s="33"/>
      <c r="B11" s="38"/>
      <c r="C11" s="124" t="s">
        <v>122</v>
      </c>
      <c r="D11" s="125"/>
      <c r="E11" s="125"/>
      <c r="F11" s="125"/>
      <c r="G11" s="126"/>
      <c r="H11" s="28">
        <v>21788</v>
      </c>
    </row>
    <row r="12" spans="1:12" s="58" customFormat="1" x14ac:dyDescent="0.25">
      <c r="A12" s="33"/>
      <c r="B12" s="38"/>
      <c r="C12" s="124" t="s">
        <v>130</v>
      </c>
      <c r="D12" s="125"/>
      <c r="E12" s="125"/>
      <c r="F12" s="125"/>
      <c r="G12" s="126"/>
      <c r="H12" s="59" t="s">
        <v>140</v>
      </c>
    </row>
    <row r="13" spans="1:12" s="63" customFormat="1" ht="15.75" customHeight="1" x14ac:dyDescent="0.25">
      <c r="A13" s="33"/>
      <c r="B13" s="38"/>
      <c r="C13" s="124" t="s">
        <v>129</v>
      </c>
      <c r="D13" s="125"/>
      <c r="E13" s="125"/>
      <c r="F13" s="125"/>
      <c r="G13" s="126"/>
      <c r="H13" s="62">
        <v>231215</v>
      </c>
    </row>
    <row r="14" spans="1:12" ht="26.25" customHeight="1" x14ac:dyDescent="0.25">
      <c r="A14" s="34" t="s">
        <v>70</v>
      </c>
      <c r="B14" s="41"/>
      <c r="C14" s="121" t="s">
        <v>59</v>
      </c>
      <c r="D14" s="122"/>
      <c r="E14" s="122"/>
      <c r="F14" s="122"/>
      <c r="G14" s="123"/>
      <c r="H14" s="27">
        <f>0.04*J43*J44</f>
        <v>1367.1840000000002</v>
      </c>
    </row>
    <row r="15" spans="1:12" ht="15" customHeight="1" x14ac:dyDescent="0.25">
      <c r="A15" s="102" t="s">
        <v>13</v>
      </c>
      <c r="B15" s="103"/>
      <c r="C15" s="103"/>
      <c r="D15" s="103"/>
      <c r="E15" s="103"/>
      <c r="F15" s="103"/>
      <c r="G15" s="104"/>
      <c r="H15" s="28">
        <f>SUM(H7:H14)</f>
        <v>327724.09400000004</v>
      </c>
    </row>
    <row r="16" spans="1:12" ht="24.75" customHeight="1" x14ac:dyDescent="0.25">
      <c r="A16" s="130"/>
      <c r="B16" s="130"/>
      <c r="C16" s="130"/>
      <c r="D16" s="130"/>
      <c r="E16" s="130"/>
      <c r="F16" s="130"/>
      <c r="G16" s="130"/>
      <c r="H16" s="131"/>
    </row>
    <row r="17" spans="1:10" ht="27.75" customHeight="1" x14ac:dyDescent="0.25">
      <c r="A17" s="34" t="s">
        <v>72</v>
      </c>
      <c r="B17" s="41"/>
      <c r="C17" s="121" t="s">
        <v>76</v>
      </c>
      <c r="D17" s="122"/>
      <c r="E17" s="122"/>
      <c r="F17" s="122"/>
      <c r="G17" s="123"/>
      <c r="H17" s="28" t="s">
        <v>67</v>
      </c>
    </row>
    <row r="18" spans="1:10" x14ac:dyDescent="0.25">
      <c r="A18" s="33"/>
      <c r="B18" s="38"/>
      <c r="C18" s="124" t="s">
        <v>127</v>
      </c>
      <c r="D18" s="125"/>
      <c r="E18" s="125"/>
      <c r="F18" s="125"/>
      <c r="G18" s="126"/>
      <c r="H18" s="28">
        <v>6673.71</v>
      </c>
    </row>
    <row r="19" spans="1:10" s="58" customFormat="1" x14ac:dyDescent="0.25">
      <c r="A19" s="33"/>
      <c r="B19" s="38"/>
      <c r="C19" s="124" t="s">
        <v>141</v>
      </c>
      <c r="D19" s="125"/>
      <c r="E19" s="125"/>
      <c r="F19" s="125"/>
      <c r="G19" s="126"/>
      <c r="H19" s="59">
        <v>6383.03</v>
      </c>
    </row>
    <row r="20" spans="1:10" s="70" customFormat="1" x14ac:dyDescent="0.25">
      <c r="A20" s="33"/>
      <c r="B20" s="38"/>
      <c r="C20" s="124" t="s">
        <v>142</v>
      </c>
      <c r="D20" s="125"/>
      <c r="E20" s="125"/>
      <c r="F20" s="125"/>
      <c r="G20" s="126"/>
      <c r="H20" s="69"/>
    </row>
    <row r="21" spans="1:10" s="74" customFormat="1" x14ac:dyDescent="0.25">
      <c r="A21" s="33"/>
      <c r="B21" s="38"/>
      <c r="C21" s="124" t="s">
        <v>125</v>
      </c>
      <c r="D21" s="125"/>
      <c r="E21" s="125"/>
      <c r="F21" s="125"/>
      <c r="G21" s="126"/>
      <c r="H21" s="75"/>
    </row>
    <row r="22" spans="1:10" s="58" customFormat="1" x14ac:dyDescent="0.25">
      <c r="A22" s="33"/>
      <c r="B22" s="38"/>
      <c r="C22" s="127" t="s">
        <v>133</v>
      </c>
      <c r="D22" s="128"/>
      <c r="E22" s="128"/>
      <c r="F22" s="128"/>
      <c r="G22" s="129"/>
      <c r="H22" s="59">
        <v>2897.27</v>
      </c>
    </row>
    <row r="23" spans="1:10" x14ac:dyDescent="0.25">
      <c r="A23" s="33"/>
      <c r="B23" s="38"/>
      <c r="C23" s="124" t="s">
        <v>120</v>
      </c>
      <c r="D23" s="125"/>
      <c r="E23" s="125"/>
      <c r="F23" s="125"/>
      <c r="G23" s="126"/>
      <c r="H23" s="28">
        <f>0.7*J43*J44</f>
        <v>23925.72</v>
      </c>
    </row>
    <row r="24" spans="1:10" ht="18" customHeight="1" x14ac:dyDescent="0.25">
      <c r="A24" s="33"/>
      <c r="B24" s="38"/>
      <c r="C24" s="124" t="s">
        <v>114</v>
      </c>
      <c r="D24" s="125"/>
      <c r="E24" s="125"/>
      <c r="F24" s="125"/>
      <c r="G24" s="126"/>
      <c r="H24" s="28">
        <f>SUM(H18:H23)</f>
        <v>39879.730000000003</v>
      </c>
    </row>
    <row r="25" spans="1:10" ht="28.5" customHeight="1" x14ac:dyDescent="0.25">
      <c r="A25" s="34" t="s">
        <v>73</v>
      </c>
      <c r="B25" s="41"/>
      <c r="C25" s="121" t="s">
        <v>77</v>
      </c>
      <c r="D25" s="122"/>
      <c r="E25" s="122"/>
      <c r="F25" s="122"/>
      <c r="G25" s="123"/>
      <c r="H25" s="28"/>
    </row>
    <row r="26" spans="1:10" ht="26.25" customHeight="1" x14ac:dyDescent="0.25">
      <c r="A26" s="33"/>
      <c r="B26" s="38"/>
      <c r="C26" s="124" t="s">
        <v>119</v>
      </c>
      <c r="D26" s="125"/>
      <c r="E26" s="125"/>
      <c r="F26" s="125"/>
      <c r="G26" s="126"/>
      <c r="H26" s="28">
        <v>12719.02</v>
      </c>
      <c r="J26" s="61"/>
    </row>
    <row r="27" spans="1:10" s="68" customFormat="1" ht="18" customHeight="1" x14ac:dyDescent="0.25">
      <c r="A27" s="33"/>
      <c r="B27" s="38"/>
      <c r="C27" s="124" t="s">
        <v>132</v>
      </c>
      <c r="D27" s="125"/>
      <c r="E27" s="125"/>
      <c r="F27" s="125"/>
      <c r="G27" s="126"/>
      <c r="H27" s="67">
        <v>5145.8900000000003</v>
      </c>
    </row>
    <row r="28" spans="1:10" s="60" customFormat="1" ht="13.5" customHeight="1" x14ac:dyDescent="0.25">
      <c r="A28" s="33"/>
      <c r="B28" s="38"/>
      <c r="C28" s="124" t="s">
        <v>143</v>
      </c>
      <c r="D28" s="125"/>
      <c r="E28" s="125"/>
      <c r="F28" s="125"/>
      <c r="G28" s="126"/>
      <c r="H28" s="28"/>
    </row>
    <row r="29" spans="1:10" x14ac:dyDescent="0.25">
      <c r="A29" s="33"/>
      <c r="B29" s="38"/>
      <c r="C29" s="124" t="s">
        <v>120</v>
      </c>
      <c r="D29" s="125"/>
      <c r="E29" s="125"/>
      <c r="F29" s="125"/>
      <c r="G29" s="126"/>
      <c r="H29" s="71">
        <f>0.96*J43*J44</f>
        <v>32812.415999999997</v>
      </c>
    </row>
    <row r="30" spans="1:10" x14ac:dyDescent="0.25">
      <c r="A30" s="33"/>
      <c r="B30" s="38"/>
      <c r="C30" s="124" t="s">
        <v>114</v>
      </c>
      <c r="D30" s="125"/>
      <c r="E30" s="125"/>
      <c r="F30" s="125"/>
      <c r="G30" s="126"/>
      <c r="H30" s="28">
        <f>SUM(H26:H29)</f>
        <v>50677.326000000001</v>
      </c>
    </row>
    <row r="31" spans="1:10" ht="24" customHeight="1" x14ac:dyDescent="0.25">
      <c r="A31" s="34" t="s">
        <v>74</v>
      </c>
      <c r="B31" s="41"/>
      <c r="C31" s="121" t="s">
        <v>78</v>
      </c>
      <c r="D31" s="122"/>
      <c r="E31" s="122"/>
      <c r="F31" s="122"/>
      <c r="G31" s="123"/>
      <c r="H31" s="28"/>
    </row>
    <row r="32" spans="1:10" ht="12.75" customHeight="1" x14ac:dyDescent="0.25">
      <c r="A32" s="135"/>
      <c r="B32" s="136"/>
      <c r="C32" s="124" t="s">
        <v>118</v>
      </c>
      <c r="D32" s="125"/>
      <c r="E32" s="125"/>
      <c r="F32" s="125"/>
      <c r="G32" s="126"/>
      <c r="H32" s="28">
        <v>14351.42</v>
      </c>
    </row>
    <row r="33" spans="1:10" x14ac:dyDescent="0.25">
      <c r="A33" s="137"/>
      <c r="B33" s="138"/>
      <c r="C33" s="124" t="s">
        <v>134</v>
      </c>
      <c r="D33" s="125"/>
      <c r="E33" s="125"/>
      <c r="F33" s="125"/>
      <c r="G33" s="126"/>
      <c r="H33" s="28">
        <v>5020.4799999999996</v>
      </c>
    </row>
    <row r="34" spans="1:10" x14ac:dyDescent="0.25">
      <c r="A34" s="137"/>
      <c r="B34" s="138"/>
      <c r="C34" s="141" t="s">
        <v>135</v>
      </c>
      <c r="D34" s="142"/>
      <c r="E34" s="142"/>
      <c r="F34" s="142"/>
      <c r="G34" s="143"/>
      <c r="H34" s="75">
        <f>1487+4536.02</f>
        <v>6023.02</v>
      </c>
    </row>
    <row r="35" spans="1:10" s="50" customFormat="1" x14ac:dyDescent="0.25">
      <c r="A35" s="137"/>
      <c r="B35" s="138"/>
      <c r="C35" s="141" t="s">
        <v>136</v>
      </c>
      <c r="D35" s="142"/>
      <c r="E35" s="142"/>
      <c r="F35" s="142"/>
      <c r="G35" s="143"/>
      <c r="H35" s="28">
        <v>8302.15</v>
      </c>
    </row>
    <row r="36" spans="1:10" s="66" customFormat="1" x14ac:dyDescent="0.25">
      <c r="A36" s="137"/>
      <c r="B36" s="138"/>
      <c r="C36" s="141" t="s">
        <v>121</v>
      </c>
      <c r="D36" s="142"/>
      <c r="E36" s="142"/>
      <c r="F36" s="142"/>
      <c r="G36" s="143"/>
      <c r="H36" s="65"/>
    </row>
    <row r="37" spans="1:10" s="74" customFormat="1" x14ac:dyDescent="0.25">
      <c r="A37" s="137"/>
      <c r="B37" s="138"/>
      <c r="C37" s="141" t="s">
        <v>145</v>
      </c>
      <c r="D37" s="142"/>
      <c r="E37" s="142"/>
      <c r="F37" s="142"/>
      <c r="G37" s="143"/>
      <c r="H37" s="75"/>
    </row>
    <row r="38" spans="1:10" s="66" customFormat="1" x14ac:dyDescent="0.25">
      <c r="A38" s="137"/>
      <c r="B38" s="138"/>
      <c r="C38" s="141" t="s">
        <v>144</v>
      </c>
      <c r="D38" s="142"/>
      <c r="E38" s="142"/>
      <c r="F38" s="142"/>
      <c r="G38" s="143"/>
      <c r="H38" s="65"/>
    </row>
    <row r="39" spans="1:10" x14ac:dyDescent="0.25">
      <c r="A39" s="137"/>
      <c r="B39" s="138"/>
      <c r="C39" s="141" t="s">
        <v>120</v>
      </c>
      <c r="D39" s="142"/>
      <c r="E39" s="142"/>
      <c r="F39" s="142"/>
      <c r="G39" s="143"/>
      <c r="H39" s="28">
        <f>0.64*J43*J44</f>
        <v>21874.944000000003</v>
      </c>
    </row>
    <row r="40" spans="1:10" s="50" customFormat="1" ht="15" customHeight="1" x14ac:dyDescent="0.25">
      <c r="A40" s="139"/>
      <c r="B40" s="140"/>
      <c r="C40" s="141" t="s">
        <v>114</v>
      </c>
      <c r="D40" s="142"/>
      <c r="E40" s="142"/>
      <c r="F40" s="142"/>
      <c r="G40" s="143"/>
      <c r="H40" s="35">
        <f>SUM(H35:H39)</f>
        <v>30177.094000000005</v>
      </c>
    </row>
    <row r="41" spans="1:10" ht="15" customHeight="1" x14ac:dyDescent="0.25">
      <c r="A41" s="102" t="s">
        <v>18</v>
      </c>
      <c r="B41" s="103"/>
      <c r="C41" s="103"/>
      <c r="D41" s="103"/>
      <c r="E41" s="103"/>
      <c r="F41" s="103"/>
      <c r="G41" s="104"/>
      <c r="H41" s="35"/>
    </row>
    <row r="42" spans="1:10" ht="15" customHeight="1" x14ac:dyDescent="0.25">
      <c r="A42" s="132" t="s">
        <v>75</v>
      </c>
      <c r="B42" s="132"/>
      <c r="C42" s="133"/>
      <c r="D42" s="133"/>
      <c r="E42" s="133"/>
      <c r="F42" s="133"/>
      <c r="G42" s="133"/>
      <c r="H42" s="134"/>
    </row>
    <row r="43" spans="1:10" ht="15" customHeight="1" x14ac:dyDescent="0.25">
      <c r="A43" s="34" t="s">
        <v>79</v>
      </c>
      <c r="B43" s="41"/>
      <c r="C43" s="105" t="s">
        <v>20</v>
      </c>
      <c r="D43" s="106"/>
      <c r="E43" s="106"/>
      <c r="F43" s="106"/>
      <c r="G43" s="107"/>
      <c r="H43" s="76">
        <f>J43*J44*2.36</f>
        <v>80663.856000000014</v>
      </c>
      <c r="J43" s="32">
        <v>2848.3</v>
      </c>
    </row>
    <row r="44" spans="1:10" ht="15" customHeight="1" x14ac:dyDescent="0.25">
      <c r="A44" s="34" t="s">
        <v>80</v>
      </c>
      <c r="B44" s="41"/>
      <c r="C44" s="105" t="s">
        <v>21</v>
      </c>
      <c r="D44" s="106"/>
      <c r="E44" s="106"/>
      <c r="F44" s="106"/>
      <c r="G44" s="107"/>
      <c r="H44" s="76">
        <f>0.45*J43*J44</f>
        <v>15380.820000000002</v>
      </c>
      <c r="J44" s="72">
        <v>12</v>
      </c>
    </row>
    <row r="45" spans="1:10" ht="30" customHeight="1" x14ac:dyDescent="0.25">
      <c r="A45" s="33" t="s">
        <v>81</v>
      </c>
      <c r="B45" s="38"/>
      <c r="C45" s="105" t="s">
        <v>22</v>
      </c>
      <c r="D45" s="106"/>
      <c r="E45" s="106"/>
      <c r="F45" s="106"/>
      <c r="G45" s="107"/>
      <c r="H45" s="76">
        <f>0.02*J44*J43</f>
        <v>683.59199999999998</v>
      </c>
    </row>
    <row r="46" spans="1:10" ht="15" customHeight="1" x14ac:dyDescent="0.25">
      <c r="A46" s="34" t="s">
        <v>81</v>
      </c>
      <c r="B46" s="41"/>
      <c r="C46" s="105" t="s">
        <v>23</v>
      </c>
      <c r="D46" s="106"/>
      <c r="E46" s="106"/>
      <c r="F46" s="106"/>
      <c r="G46" s="107"/>
      <c r="H46" s="76">
        <f>0.02*J44*J43</f>
        <v>683.59199999999998</v>
      </c>
    </row>
    <row r="47" spans="1:10" ht="15" customHeight="1" x14ac:dyDescent="0.25">
      <c r="A47" s="33" t="s">
        <v>82</v>
      </c>
      <c r="B47" s="38"/>
      <c r="C47" s="105" t="s">
        <v>3</v>
      </c>
      <c r="D47" s="106"/>
      <c r="E47" s="106"/>
      <c r="F47" s="106"/>
      <c r="G47" s="107"/>
      <c r="H47" s="76">
        <f>0.45*J43*J44</f>
        <v>15380.820000000002</v>
      </c>
    </row>
    <row r="48" spans="1:10" ht="15" customHeight="1" x14ac:dyDescent="0.25">
      <c r="A48" s="34" t="s">
        <v>83</v>
      </c>
      <c r="B48" s="41"/>
      <c r="C48" s="105" t="s">
        <v>25</v>
      </c>
      <c r="D48" s="106"/>
      <c r="E48" s="106"/>
      <c r="F48" s="106"/>
      <c r="G48" s="107"/>
      <c r="H48" s="76">
        <f>0.04*J44*J43</f>
        <v>1367.184</v>
      </c>
    </row>
    <row r="49" spans="1:8" ht="15" customHeight="1" x14ac:dyDescent="0.25">
      <c r="A49" s="33" t="s">
        <v>84</v>
      </c>
      <c r="B49" s="38"/>
      <c r="C49" s="105" t="s">
        <v>26</v>
      </c>
      <c r="D49" s="106"/>
      <c r="E49" s="106"/>
      <c r="F49" s="106"/>
      <c r="G49" s="107"/>
      <c r="H49" s="76">
        <f>1.11*J44*J43</f>
        <v>37939.356</v>
      </c>
    </row>
    <row r="50" spans="1:8" ht="15" customHeight="1" x14ac:dyDescent="0.25">
      <c r="A50" s="34" t="s">
        <v>85</v>
      </c>
      <c r="B50" s="41"/>
      <c r="C50" s="105" t="s">
        <v>52</v>
      </c>
      <c r="D50" s="106"/>
      <c r="E50" s="106"/>
      <c r="F50" s="106"/>
      <c r="G50" s="107"/>
      <c r="H50" s="76">
        <f>0.17*J44*J43</f>
        <v>5810.5320000000002</v>
      </c>
    </row>
    <row r="51" spans="1:8" ht="15" customHeight="1" x14ac:dyDescent="0.25">
      <c r="A51" s="33" t="s">
        <v>86</v>
      </c>
      <c r="B51" s="38"/>
      <c r="C51" s="105" t="s">
        <v>6</v>
      </c>
      <c r="D51" s="106"/>
      <c r="E51" s="106"/>
      <c r="F51" s="106"/>
      <c r="G51" s="107"/>
      <c r="H51" s="76">
        <f>0.24*J44*J43</f>
        <v>8203.1039999999994</v>
      </c>
    </row>
    <row r="52" spans="1:8" ht="15" customHeight="1" x14ac:dyDescent="0.25">
      <c r="A52" s="34" t="s">
        <v>87</v>
      </c>
      <c r="B52" s="41"/>
      <c r="C52" s="105" t="s">
        <v>28</v>
      </c>
      <c r="D52" s="106"/>
      <c r="E52" s="106"/>
      <c r="F52" s="106"/>
      <c r="G52" s="107"/>
      <c r="H52" s="76">
        <f>0.8*J44*J43</f>
        <v>27343.680000000008</v>
      </c>
    </row>
    <row r="53" spans="1:8" ht="15" customHeight="1" x14ac:dyDescent="0.25">
      <c r="A53" s="33" t="s">
        <v>88</v>
      </c>
      <c r="B53" s="38"/>
      <c r="C53" s="105" t="s">
        <v>51</v>
      </c>
      <c r="D53" s="106"/>
      <c r="E53" s="106"/>
      <c r="F53" s="106"/>
      <c r="G53" s="107"/>
      <c r="H53" s="76">
        <f>0.11*J44*J43</f>
        <v>3759.7560000000003</v>
      </c>
    </row>
    <row r="54" spans="1:8" ht="33" customHeight="1" x14ac:dyDescent="0.25">
      <c r="A54" s="34" t="s">
        <v>89</v>
      </c>
      <c r="B54" s="41"/>
      <c r="C54" s="105" t="s">
        <v>30</v>
      </c>
      <c r="D54" s="106"/>
      <c r="E54" s="106"/>
      <c r="F54" s="106"/>
      <c r="G54" s="107"/>
      <c r="H54" s="76">
        <f>2.7*J44*J43</f>
        <v>92284.920000000027</v>
      </c>
    </row>
    <row r="55" spans="1:8" ht="15" customHeight="1" x14ac:dyDescent="0.25">
      <c r="A55" s="33" t="s">
        <v>90</v>
      </c>
      <c r="B55" s="38"/>
      <c r="C55" s="105" t="s">
        <v>31</v>
      </c>
      <c r="D55" s="106"/>
      <c r="E55" s="106"/>
      <c r="F55" s="106"/>
      <c r="G55" s="107"/>
      <c r="H55" s="76">
        <f>1.13*J44*J43</f>
        <v>38622.947999999997</v>
      </c>
    </row>
    <row r="56" spans="1:8" ht="15" customHeight="1" x14ac:dyDescent="0.25">
      <c r="A56" s="42" t="s">
        <v>91</v>
      </c>
      <c r="B56" s="43"/>
      <c r="C56" s="108" t="s">
        <v>116</v>
      </c>
      <c r="D56" s="109"/>
      <c r="E56" s="109"/>
      <c r="F56" s="109"/>
      <c r="G56" s="110"/>
      <c r="H56" s="75">
        <f>4.64*J44*J43</f>
        <v>158593.34399999998</v>
      </c>
    </row>
    <row r="57" spans="1:8" ht="15" customHeight="1" x14ac:dyDescent="0.25">
      <c r="A57" s="102" t="s">
        <v>32</v>
      </c>
      <c r="B57" s="103"/>
      <c r="C57" s="103"/>
      <c r="D57" s="103"/>
      <c r="E57" s="103"/>
      <c r="F57" s="103"/>
      <c r="G57" s="104"/>
      <c r="H57" s="77">
        <f>SUM(H43:H56)</f>
        <v>486717.50400000002</v>
      </c>
    </row>
    <row r="58" spans="1:8" s="51" customFormat="1" ht="15" customHeight="1" x14ac:dyDescent="0.25">
      <c r="A58" s="52">
        <v>4</v>
      </c>
      <c r="B58" s="52"/>
      <c r="C58" s="101" t="s">
        <v>117</v>
      </c>
      <c r="D58" s="101"/>
      <c r="E58" s="101"/>
      <c r="F58" s="101"/>
      <c r="G58" s="101"/>
      <c r="H58" s="73"/>
    </row>
    <row r="59" spans="1:8" s="54" customFormat="1" ht="15" customHeight="1" x14ac:dyDescent="0.25">
      <c r="A59" s="111">
        <v>5</v>
      </c>
      <c r="B59" s="52"/>
      <c r="C59" s="101" t="s">
        <v>137</v>
      </c>
      <c r="D59" s="101"/>
      <c r="E59" s="101"/>
      <c r="F59" s="101"/>
      <c r="G59" s="101"/>
      <c r="H59" s="73"/>
    </row>
    <row r="60" spans="1:8" s="54" customFormat="1" x14ac:dyDescent="0.25">
      <c r="A60" s="111"/>
      <c r="B60" s="53"/>
      <c r="C60" s="114"/>
      <c r="D60" s="114"/>
      <c r="E60" s="114"/>
      <c r="F60" s="114"/>
      <c r="G60" s="114"/>
      <c r="H60" s="75"/>
    </row>
    <row r="61" spans="1:8" ht="15" customHeight="1" x14ac:dyDescent="0.25">
      <c r="A61" s="113" t="s">
        <v>93</v>
      </c>
      <c r="B61" s="113"/>
      <c r="C61" s="113"/>
      <c r="D61" s="113"/>
      <c r="E61" s="113"/>
      <c r="F61" s="113"/>
      <c r="G61" s="113"/>
      <c r="H61" s="113"/>
    </row>
    <row r="62" spans="1:8" x14ac:dyDescent="0.25">
      <c r="A62" s="115" t="s">
        <v>94</v>
      </c>
      <c r="B62" s="115"/>
      <c r="C62" s="115"/>
      <c r="D62" s="115"/>
      <c r="E62" s="29" t="s">
        <v>95</v>
      </c>
      <c r="F62" s="29" t="s">
        <v>96</v>
      </c>
      <c r="G62" s="29" t="s">
        <v>97</v>
      </c>
      <c r="H62" s="29" t="s">
        <v>98</v>
      </c>
    </row>
    <row r="63" spans="1:8" x14ac:dyDescent="0.25">
      <c r="A63" s="101" t="s">
        <v>99</v>
      </c>
      <c r="B63" s="101"/>
      <c r="C63" s="101"/>
      <c r="D63" s="101"/>
      <c r="E63" s="64">
        <v>468944.59</v>
      </c>
      <c r="F63" s="28">
        <v>474501.05</v>
      </c>
      <c r="G63" s="73">
        <f>H57</f>
        <v>486717.50400000002</v>
      </c>
      <c r="H63" s="28">
        <f t="shared" ref="H63:H69" si="0">F63-G63</f>
        <v>-12216.454000000027</v>
      </c>
    </row>
    <row r="64" spans="1:8" x14ac:dyDescent="0.25">
      <c r="A64" s="101" t="s">
        <v>100</v>
      </c>
      <c r="B64" s="101"/>
      <c r="C64" s="101"/>
      <c r="D64" s="101"/>
      <c r="E64" s="28">
        <v>180810.19</v>
      </c>
      <c r="F64" s="28">
        <v>182481.73</v>
      </c>
      <c r="G64" s="28">
        <f>H15</f>
        <v>327724.09400000004</v>
      </c>
      <c r="H64" s="28">
        <f t="shared" si="0"/>
        <v>-145242.36400000003</v>
      </c>
    </row>
    <row r="65" spans="1:8" x14ac:dyDescent="0.25">
      <c r="A65" s="101" t="s">
        <v>101</v>
      </c>
      <c r="B65" s="101"/>
      <c r="C65" s="101"/>
      <c r="D65" s="101"/>
      <c r="E65" s="28">
        <v>53662.32</v>
      </c>
      <c r="F65" s="28">
        <v>53627.18</v>
      </c>
      <c r="G65" s="28">
        <f>H24</f>
        <v>39879.730000000003</v>
      </c>
      <c r="H65" s="28">
        <f t="shared" si="0"/>
        <v>13747.449999999997</v>
      </c>
    </row>
    <row r="66" spans="1:8" x14ac:dyDescent="0.25">
      <c r="A66" s="101" t="s">
        <v>102</v>
      </c>
      <c r="B66" s="101"/>
      <c r="C66" s="101"/>
      <c r="D66" s="101"/>
      <c r="E66" s="28">
        <v>99679.62</v>
      </c>
      <c r="F66" s="28">
        <v>100083.48</v>
      </c>
      <c r="G66" s="28">
        <f>H30</f>
        <v>50677.326000000001</v>
      </c>
      <c r="H66" s="28">
        <f t="shared" si="0"/>
        <v>49406.153999999995</v>
      </c>
    </row>
    <row r="67" spans="1:8" x14ac:dyDescent="0.25">
      <c r="A67" s="101" t="s">
        <v>104</v>
      </c>
      <c r="B67" s="101"/>
      <c r="C67" s="101"/>
      <c r="D67" s="101"/>
      <c r="E67" s="28">
        <v>47851.44</v>
      </c>
      <c r="F67" s="64">
        <v>47864.32</v>
      </c>
      <c r="G67" s="55">
        <f>H40</f>
        <v>30177.094000000005</v>
      </c>
      <c r="H67" s="28">
        <f t="shared" si="0"/>
        <v>17687.225999999995</v>
      </c>
    </row>
    <row r="68" spans="1:8" x14ac:dyDescent="0.25">
      <c r="A68" s="101" t="s">
        <v>146</v>
      </c>
      <c r="B68" s="101"/>
      <c r="C68" s="101"/>
      <c r="D68" s="101"/>
      <c r="E68" s="28">
        <v>4556.84</v>
      </c>
      <c r="F68" s="28">
        <v>4136.67</v>
      </c>
      <c r="G68" s="28">
        <f>E68</f>
        <v>4556.84</v>
      </c>
      <c r="H68" s="28">
        <f t="shared" si="0"/>
        <v>-420.17000000000007</v>
      </c>
    </row>
    <row r="69" spans="1:8" s="56" customFormat="1" x14ac:dyDescent="0.25">
      <c r="A69" s="121" t="s">
        <v>147</v>
      </c>
      <c r="B69" s="122"/>
      <c r="C69" s="122"/>
      <c r="D69" s="123"/>
      <c r="E69" s="55">
        <v>15226.09</v>
      </c>
      <c r="F69" s="55">
        <v>13648.02</v>
      </c>
      <c r="G69" s="55">
        <f>E69</f>
        <v>15226.09</v>
      </c>
      <c r="H69" s="55">
        <f t="shared" si="0"/>
        <v>-1578.0699999999997</v>
      </c>
    </row>
    <row r="70" spans="1:8" x14ac:dyDescent="0.25">
      <c r="A70" s="121" t="s">
        <v>105</v>
      </c>
      <c r="B70" s="122"/>
      <c r="C70" s="122"/>
      <c r="D70" s="123"/>
      <c r="E70" s="28">
        <f>SUM(E63:E69)</f>
        <v>870731.08999999985</v>
      </c>
      <c r="F70" s="28">
        <f>SUM(F63:F69)</f>
        <v>876342.45000000007</v>
      </c>
      <c r="G70" s="73">
        <f>SUM(G63:G69)</f>
        <v>954958.67799999996</v>
      </c>
      <c r="H70" s="28">
        <f>SUM(H63:H69)</f>
        <v>-78616.22800000009</v>
      </c>
    </row>
    <row r="71" spans="1:8" ht="24" customHeight="1" x14ac:dyDescent="0.25">
      <c r="A71" s="121" t="s">
        <v>106</v>
      </c>
      <c r="B71" s="122"/>
      <c r="C71" s="122"/>
      <c r="D71" s="123"/>
      <c r="E71" s="28">
        <v>0</v>
      </c>
      <c r="F71" s="57"/>
      <c r="G71" s="57">
        <v>1141</v>
      </c>
      <c r="H71" s="28">
        <v>-1141</v>
      </c>
    </row>
    <row r="72" spans="1:8" x14ac:dyDescent="0.25">
      <c r="A72" s="101" t="s">
        <v>107</v>
      </c>
      <c r="B72" s="101"/>
      <c r="C72" s="101"/>
      <c r="D72" s="101"/>
      <c r="E72" s="28">
        <f>E70+E71</f>
        <v>870731.08999999985</v>
      </c>
      <c r="F72" s="28">
        <f>SUM(F70)</f>
        <v>876342.45000000007</v>
      </c>
      <c r="G72" s="73">
        <f>G71+G70</f>
        <v>956099.67799999996</v>
      </c>
      <c r="H72" s="28">
        <f>H71+H70</f>
        <v>-79757.22800000009</v>
      </c>
    </row>
    <row r="73" spans="1:8" x14ac:dyDescent="0.25">
      <c r="A73" s="111" t="s">
        <v>149</v>
      </c>
      <c r="B73" s="111"/>
      <c r="C73" s="111"/>
      <c r="D73" s="111"/>
      <c r="E73" s="111"/>
      <c r="F73" s="111"/>
      <c r="G73" s="111"/>
      <c r="H73" s="111"/>
    </row>
    <row r="74" spans="1:8" s="79" customFormat="1" x14ac:dyDescent="0.25">
      <c r="A74" s="116" t="s">
        <v>148</v>
      </c>
      <c r="B74" s="117"/>
      <c r="C74" s="117"/>
      <c r="D74" s="117"/>
      <c r="E74" s="117"/>
      <c r="F74" s="117"/>
      <c r="G74" s="118"/>
      <c r="H74" s="78">
        <f>H75+H72</f>
        <v>-142594.93800000008</v>
      </c>
    </row>
    <row r="75" spans="1:8" x14ac:dyDescent="0.25">
      <c r="A75" s="112" t="s">
        <v>124</v>
      </c>
      <c r="B75" s="112"/>
      <c r="C75" s="112"/>
      <c r="D75" s="112"/>
      <c r="E75" s="112"/>
      <c r="F75" s="112"/>
      <c r="G75" s="112"/>
      <c r="H75" s="28">
        <v>-62837.71</v>
      </c>
    </row>
    <row r="76" spans="1:8" x14ac:dyDescent="0.25">
      <c r="A76" s="112" t="s">
        <v>123</v>
      </c>
      <c r="B76" s="112"/>
      <c r="C76" s="112"/>
      <c r="D76" s="112"/>
      <c r="E76" s="112"/>
      <c r="F76" s="112"/>
      <c r="G76" s="112"/>
      <c r="H76" s="28">
        <v>119089.319</v>
      </c>
    </row>
    <row r="79" spans="1:8" x14ac:dyDescent="0.25">
      <c r="A79" s="119" t="s">
        <v>112</v>
      </c>
      <c r="B79" s="119"/>
      <c r="C79" s="119"/>
      <c r="D79" s="119"/>
      <c r="E79" s="119"/>
      <c r="F79" s="120" t="s">
        <v>113</v>
      </c>
      <c r="G79" s="120"/>
      <c r="H79" s="120"/>
    </row>
  </sheetData>
  <mergeCells count="81">
    <mergeCell ref="A1:H1"/>
    <mergeCell ref="A4:H4"/>
    <mergeCell ref="C9:G9"/>
    <mergeCell ref="C5:G5"/>
    <mergeCell ref="C3:G3"/>
    <mergeCell ref="C7:G7"/>
    <mergeCell ref="C8:G8"/>
    <mergeCell ref="C6:G6"/>
    <mergeCell ref="A2:H2"/>
    <mergeCell ref="A3:B3"/>
    <mergeCell ref="C43:G43"/>
    <mergeCell ref="C44:G44"/>
    <mergeCell ref="C10:G10"/>
    <mergeCell ref="C30:G30"/>
    <mergeCell ref="C28:G28"/>
    <mergeCell ref="A41:G41"/>
    <mergeCell ref="C27:G27"/>
    <mergeCell ref="C37:G37"/>
    <mergeCell ref="C33:G33"/>
    <mergeCell ref="C39:G39"/>
    <mergeCell ref="C34:G34"/>
    <mergeCell ref="C35:G35"/>
    <mergeCell ref="C20:G20"/>
    <mergeCell ref="C13:G13"/>
    <mergeCell ref="C18:G18"/>
    <mergeCell ref="C23:G23"/>
    <mergeCell ref="C24:G24"/>
    <mergeCell ref="A16:H16"/>
    <mergeCell ref="A42:H42"/>
    <mergeCell ref="A32:B40"/>
    <mergeCell ref="C25:G25"/>
    <mergeCell ref="C26:G26"/>
    <mergeCell ref="C29:G29"/>
    <mergeCell ref="C31:G31"/>
    <mergeCell ref="C32:G32"/>
    <mergeCell ref="C36:G36"/>
    <mergeCell ref="C38:G38"/>
    <mergeCell ref="C40:G40"/>
    <mergeCell ref="C21:G21"/>
    <mergeCell ref="C11:G11"/>
    <mergeCell ref="C22:G22"/>
    <mergeCell ref="C12:G12"/>
    <mergeCell ref="C19:G19"/>
    <mergeCell ref="C14:G14"/>
    <mergeCell ref="A15:G15"/>
    <mergeCell ref="C17:G17"/>
    <mergeCell ref="A79:E79"/>
    <mergeCell ref="F79:H79"/>
    <mergeCell ref="A68:D68"/>
    <mergeCell ref="A70:D70"/>
    <mergeCell ref="A72:D72"/>
    <mergeCell ref="A71:D71"/>
    <mergeCell ref="A73:H73"/>
    <mergeCell ref="A69:D69"/>
    <mergeCell ref="C59:G59"/>
    <mergeCell ref="A59:A60"/>
    <mergeCell ref="A75:G75"/>
    <mergeCell ref="A76:G76"/>
    <mergeCell ref="A61:H61"/>
    <mergeCell ref="A67:D67"/>
    <mergeCell ref="A63:D63"/>
    <mergeCell ref="A64:D64"/>
    <mergeCell ref="A65:D65"/>
    <mergeCell ref="A66:D66"/>
    <mergeCell ref="C60:G60"/>
    <mergeCell ref="A62:D62"/>
    <mergeCell ref="A74:G74"/>
    <mergeCell ref="C58:G58"/>
    <mergeCell ref="A57:G57"/>
    <mergeCell ref="C45:G45"/>
    <mergeCell ref="C56:G56"/>
    <mergeCell ref="C46:G46"/>
    <mergeCell ref="C47:G47"/>
    <mergeCell ref="C48:G48"/>
    <mergeCell ref="C49:G49"/>
    <mergeCell ref="C55:G55"/>
    <mergeCell ref="C50:G50"/>
    <mergeCell ref="C51:G51"/>
    <mergeCell ref="C52:G52"/>
    <mergeCell ref="C53:G53"/>
    <mergeCell ref="C54:G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44" t="s">
        <v>65</v>
      </c>
      <c r="B1" s="144"/>
      <c r="C1" s="144"/>
      <c r="D1" s="144"/>
      <c r="E1" s="144"/>
      <c r="F1" s="144"/>
      <c r="G1" s="144"/>
      <c r="H1" s="144"/>
      <c r="I1" s="31"/>
      <c r="J1" s="31"/>
      <c r="K1" s="31"/>
      <c r="L1" s="31"/>
    </row>
    <row r="2" spans="1:12" ht="36" customHeight="1" x14ac:dyDescent="0.25">
      <c r="A2" s="148" t="s">
        <v>66</v>
      </c>
      <c r="B2" s="148"/>
      <c r="C2" s="148"/>
      <c r="D2" s="148"/>
      <c r="E2" s="148"/>
      <c r="F2" s="148"/>
      <c r="G2" s="148"/>
      <c r="H2" s="149"/>
    </row>
    <row r="3" spans="1:12" ht="27" customHeight="1" x14ac:dyDescent="0.25">
      <c r="A3" s="102" t="s">
        <v>111</v>
      </c>
      <c r="B3" s="104"/>
      <c r="C3" s="145" t="s">
        <v>92</v>
      </c>
      <c r="D3" s="146"/>
      <c r="E3" s="146"/>
      <c r="F3" s="146"/>
      <c r="G3" s="147"/>
      <c r="H3" s="28" t="s">
        <v>67</v>
      </c>
    </row>
    <row r="4" spans="1:12" ht="27" customHeight="1" x14ac:dyDescent="0.25">
      <c r="A4" s="130" t="s">
        <v>9</v>
      </c>
      <c r="B4" s="130"/>
      <c r="C4" s="130"/>
      <c r="D4" s="130"/>
      <c r="E4" s="130"/>
      <c r="F4" s="130"/>
      <c r="G4" s="130"/>
      <c r="H4" s="131"/>
    </row>
    <row r="5" spans="1:12" ht="24.75" customHeight="1" x14ac:dyDescent="0.25">
      <c r="A5" s="34" t="s">
        <v>68</v>
      </c>
      <c r="B5" s="41"/>
      <c r="C5" s="105" t="s">
        <v>8</v>
      </c>
      <c r="D5" s="106"/>
      <c r="E5" s="106"/>
      <c r="F5" s="106"/>
      <c r="G5" s="107"/>
      <c r="H5" s="37"/>
    </row>
    <row r="6" spans="1:12" ht="15" customHeight="1" x14ac:dyDescent="0.25">
      <c r="A6" s="34" t="s">
        <v>69</v>
      </c>
      <c r="B6" s="41"/>
      <c r="C6" s="127" t="s">
        <v>64</v>
      </c>
      <c r="D6" s="128"/>
      <c r="E6" s="128"/>
      <c r="F6" s="128"/>
      <c r="G6" s="129"/>
      <c r="H6" s="28"/>
    </row>
    <row r="7" spans="1:12" x14ac:dyDescent="0.25">
      <c r="A7" s="33"/>
      <c r="B7" s="38"/>
      <c r="C7" s="141"/>
      <c r="D7" s="142"/>
      <c r="E7" s="142"/>
      <c r="F7" s="142"/>
      <c r="G7" s="143"/>
      <c r="H7" s="28"/>
    </row>
    <row r="8" spans="1:12" x14ac:dyDescent="0.25">
      <c r="A8" s="33"/>
      <c r="B8" s="38"/>
      <c r="C8" s="141"/>
      <c r="D8" s="142"/>
      <c r="E8" s="142"/>
      <c r="F8" s="142"/>
      <c r="G8" s="143"/>
      <c r="H8" s="28"/>
    </row>
    <row r="9" spans="1:12" x14ac:dyDescent="0.25">
      <c r="A9" s="33"/>
      <c r="B9" s="38"/>
      <c r="C9" s="141"/>
      <c r="D9" s="142"/>
      <c r="E9" s="142"/>
      <c r="F9" s="142"/>
      <c r="G9" s="143"/>
      <c r="H9" s="28"/>
    </row>
    <row r="10" spans="1:12" x14ac:dyDescent="0.25">
      <c r="A10" s="33"/>
      <c r="B10" s="38"/>
      <c r="C10" s="141"/>
      <c r="D10" s="142"/>
      <c r="E10" s="142"/>
      <c r="F10" s="142"/>
      <c r="G10" s="143"/>
      <c r="H10" s="28"/>
    </row>
    <row r="11" spans="1:12" x14ac:dyDescent="0.25">
      <c r="A11" s="33"/>
      <c r="B11" s="38"/>
      <c r="C11" s="141"/>
      <c r="D11" s="142"/>
      <c r="E11" s="142"/>
      <c r="F11" s="142"/>
      <c r="G11" s="143"/>
      <c r="H11" s="28"/>
    </row>
    <row r="12" spans="1:12" x14ac:dyDescent="0.25">
      <c r="A12" s="33"/>
      <c r="B12" s="38"/>
      <c r="C12" s="141"/>
      <c r="D12" s="142"/>
      <c r="E12" s="142"/>
      <c r="F12" s="142"/>
      <c r="G12" s="143"/>
      <c r="H12" s="28"/>
    </row>
    <row r="13" spans="1:12" x14ac:dyDescent="0.25">
      <c r="A13" s="33"/>
      <c r="B13" s="38"/>
      <c r="C13" s="141"/>
      <c r="D13" s="142"/>
      <c r="E13" s="142"/>
      <c r="F13" s="142"/>
      <c r="G13" s="143"/>
      <c r="H13" s="28"/>
    </row>
    <row r="14" spans="1:12" x14ac:dyDescent="0.25">
      <c r="A14" s="33"/>
      <c r="B14" s="38"/>
      <c r="C14" s="141"/>
      <c r="D14" s="142"/>
      <c r="E14" s="142"/>
      <c r="F14" s="142"/>
      <c r="G14" s="143"/>
      <c r="H14" s="28"/>
    </row>
    <row r="15" spans="1:12" x14ac:dyDescent="0.25">
      <c r="A15" s="33"/>
      <c r="B15" s="38"/>
      <c r="C15" s="141"/>
      <c r="D15" s="142"/>
      <c r="E15" s="142"/>
      <c r="F15" s="142"/>
      <c r="G15" s="143"/>
      <c r="H15" s="28"/>
    </row>
    <row r="16" spans="1:12" x14ac:dyDescent="0.25">
      <c r="A16" s="33"/>
      <c r="B16" s="38"/>
      <c r="C16" s="141"/>
      <c r="D16" s="142"/>
      <c r="E16" s="142"/>
      <c r="F16" s="142"/>
      <c r="G16" s="143"/>
      <c r="H16" s="28"/>
    </row>
    <row r="17" spans="1:8" x14ac:dyDescent="0.25">
      <c r="A17" s="34" t="s">
        <v>70</v>
      </c>
      <c r="B17" s="41"/>
      <c r="C17" s="121" t="s">
        <v>59</v>
      </c>
      <c r="D17" s="122"/>
      <c r="E17" s="122"/>
      <c r="F17" s="122"/>
      <c r="G17" s="123"/>
      <c r="H17" s="27"/>
    </row>
    <row r="18" spans="1:8" x14ac:dyDescent="0.25">
      <c r="A18" s="102" t="s">
        <v>13</v>
      </c>
      <c r="B18" s="103"/>
      <c r="C18" s="103"/>
      <c r="D18" s="103"/>
      <c r="E18" s="103"/>
      <c r="F18" s="103"/>
      <c r="G18" s="104"/>
      <c r="H18" s="28"/>
    </row>
    <row r="19" spans="1:8" x14ac:dyDescent="0.25">
      <c r="A19" s="130" t="s">
        <v>71</v>
      </c>
      <c r="B19" s="130"/>
      <c r="C19" s="130"/>
      <c r="D19" s="130"/>
      <c r="E19" s="130"/>
      <c r="F19" s="130"/>
      <c r="G19" s="130"/>
      <c r="H19" s="131"/>
    </row>
    <row r="20" spans="1:8" x14ac:dyDescent="0.25">
      <c r="A20" s="34" t="s">
        <v>72</v>
      </c>
      <c r="B20" s="41"/>
      <c r="C20" s="121" t="s">
        <v>76</v>
      </c>
      <c r="D20" s="122"/>
      <c r="E20" s="122"/>
      <c r="F20" s="122"/>
      <c r="G20" s="123"/>
      <c r="H20" s="28" t="s">
        <v>67</v>
      </c>
    </row>
    <row r="21" spans="1:8" x14ac:dyDescent="0.25">
      <c r="A21" s="33"/>
      <c r="B21" s="38"/>
      <c r="C21" s="141"/>
      <c r="D21" s="142"/>
      <c r="E21" s="142"/>
      <c r="F21" s="142"/>
      <c r="G21" s="143"/>
      <c r="H21" s="28"/>
    </row>
    <row r="22" spans="1:8" x14ac:dyDescent="0.25">
      <c r="A22" s="33"/>
      <c r="B22" s="38"/>
      <c r="C22" s="141"/>
      <c r="D22" s="142"/>
      <c r="E22" s="142"/>
      <c r="F22" s="142"/>
      <c r="G22" s="143"/>
      <c r="H22" s="28"/>
    </row>
    <row r="23" spans="1:8" x14ac:dyDescent="0.25">
      <c r="A23" s="33"/>
      <c r="B23" s="38"/>
      <c r="C23" s="141"/>
      <c r="D23" s="142"/>
      <c r="E23" s="142"/>
      <c r="F23" s="142"/>
      <c r="G23" s="143"/>
      <c r="H23" s="28"/>
    </row>
    <row r="24" spans="1:8" x14ac:dyDescent="0.25">
      <c r="A24" s="34" t="s">
        <v>73</v>
      </c>
      <c r="B24" s="41"/>
      <c r="C24" s="121" t="s">
        <v>77</v>
      </c>
      <c r="D24" s="122"/>
      <c r="E24" s="122"/>
      <c r="F24" s="122"/>
      <c r="G24" s="123"/>
      <c r="H24" s="28"/>
    </row>
    <row r="25" spans="1:8" x14ac:dyDescent="0.25">
      <c r="A25" s="33"/>
      <c r="B25" s="38"/>
      <c r="C25" s="141"/>
      <c r="D25" s="142"/>
      <c r="E25" s="142"/>
      <c r="F25" s="142"/>
      <c r="G25" s="143"/>
      <c r="H25" s="28"/>
    </row>
    <row r="26" spans="1:8" x14ac:dyDescent="0.25">
      <c r="A26" s="33"/>
      <c r="B26" s="38"/>
      <c r="C26" s="141"/>
      <c r="D26" s="142"/>
      <c r="E26" s="142"/>
      <c r="F26" s="142"/>
      <c r="G26" s="143"/>
      <c r="H26" s="28"/>
    </row>
    <row r="27" spans="1:8" x14ac:dyDescent="0.25">
      <c r="A27" s="33"/>
      <c r="B27" s="38"/>
      <c r="C27" s="141"/>
      <c r="D27" s="142"/>
      <c r="E27" s="142"/>
      <c r="F27" s="142"/>
      <c r="G27" s="143"/>
      <c r="H27" s="28"/>
    </row>
    <row r="28" spans="1:8" x14ac:dyDescent="0.25">
      <c r="A28" s="34" t="s">
        <v>74</v>
      </c>
      <c r="B28" s="41"/>
      <c r="C28" s="121" t="s">
        <v>78</v>
      </c>
      <c r="D28" s="122"/>
      <c r="E28" s="122"/>
      <c r="F28" s="122"/>
      <c r="G28" s="123"/>
      <c r="H28" s="28"/>
    </row>
    <row r="29" spans="1:8" x14ac:dyDescent="0.25">
      <c r="A29" s="33"/>
      <c r="B29" s="38"/>
      <c r="C29" s="141"/>
      <c r="D29" s="142"/>
      <c r="E29" s="142"/>
      <c r="F29" s="142"/>
      <c r="G29" s="143"/>
      <c r="H29" s="28"/>
    </row>
    <row r="30" spans="1:8" x14ac:dyDescent="0.25">
      <c r="A30" s="33"/>
      <c r="B30" s="38"/>
      <c r="C30" s="141"/>
      <c r="D30" s="142"/>
      <c r="E30" s="142"/>
      <c r="F30" s="142"/>
      <c r="G30" s="143"/>
      <c r="H30" s="28"/>
    </row>
    <row r="31" spans="1:8" x14ac:dyDescent="0.25">
      <c r="A31" s="33"/>
      <c r="B31" s="38"/>
      <c r="C31" s="30"/>
      <c r="D31" s="45"/>
      <c r="E31" s="45"/>
      <c r="F31" s="45"/>
      <c r="G31" s="46"/>
      <c r="H31" s="28"/>
    </row>
    <row r="32" spans="1:8" x14ac:dyDescent="0.25">
      <c r="A32" s="39"/>
      <c r="B32" s="40"/>
      <c r="C32" s="47"/>
      <c r="D32" s="48"/>
      <c r="E32" s="48"/>
      <c r="F32" s="48"/>
      <c r="G32" s="49"/>
      <c r="H32" s="28"/>
    </row>
    <row r="33" spans="1:8" x14ac:dyDescent="0.25">
      <c r="A33" s="102" t="s">
        <v>18</v>
      </c>
      <c r="B33" s="103"/>
      <c r="C33" s="103"/>
      <c r="D33" s="103"/>
      <c r="E33" s="103"/>
      <c r="F33" s="103"/>
      <c r="G33" s="104"/>
      <c r="H33" s="35"/>
    </row>
    <row r="34" spans="1:8" x14ac:dyDescent="0.25">
      <c r="A34" s="132" t="s">
        <v>75</v>
      </c>
      <c r="B34" s="132"/>
      <c r="C34" s="133"/>
      <c r="D34" s="133"/>
      <c r="E34" s="133"/>
      <c r="F34" s="133"/>
      <c r="G34" s="133"/>
      <c r="H34" s="134"/>
    </row>
    <row r="35" spans="1:8" x14ac:dyDescent="0.25">
      <c r="A35" s="34" t="s">
        <v>79</v>
      </c>
      <c r="B35" s="41"/>
      <c r="C35" s="105" t="s">
        <v>20</v>
      </c>
      <c r="D35" s="106"/>
      <c r="E35" s="106"/>
      <c r="F35" s="106"/>
      <c r="G35" s="107"/>
      <c r="H35" s="28"/>
    </row>
    <row r="36" spans="1:8" x14ac:dyDescent="0.25">
      <c r="A36" s="34" t="s">
        <v>80</v>
      </c>
      <c r="B36" s="41"/>
      <c r="C36" s="105" t="s">
        <v>21</v>
      </c>
      <c r="D36" s="106"/>
      <c r="E36" s="106"/>
      <c r="F36" s="106"/>
      <c r="G36" s="107"/>
      <c r="H36" s="28"/>
    </row>
    <row r="37" spans="1:8" x14ac:dyDescent="0.25">
      <c r="A37" s="33" t="s">
        <v>81</v>
      </c>
      <c r="B37" s="38"/>
      <c r="C37" s="105" t="s">
        <v>22</v>
      </c>
      <c r="D37" s="106"/>
      <c r="E37" s="106"/>
      <c r="F37" s="106"/>
      <c r="G37" s="107"/>
      <c r="H37" s="28"/>
    </row>
    <row r="38" spans="1:8" x14ac:dyDescent="0.25">
      <c r="A38" s="34" t="s">
        <v>81</v>
      </c>
      <c r="B38" s="41"/>
      <c r="C38" s="105" t="s">
        <v>23</v>
      </c>
      <c r="D38" s="106"/>
      <c r="E38" s="106"/>
      <c r="F38" s="106"/>
      <c r="G38" s="107"/>
      <c r="H38" s="28"/>
    </row>
    <row r="39" spans="1:8" x14ac:dyDescent="0.25">
      <c r="A39" s="33" t="s">
        <v>82</v>
      </c>
      <c r="B39" s="38"/>
      <c r="C39" s="105" t="s">
        <v>3</v>
      </c>
      <c r="D39" s="106"/>
      <c r="E39" s="106"/>
      <c r="F39" s="106"/>
      <c r="G39" s="107"/>
      <c r="H39" s="28"/>
    </row>
    <row r="40" spans="1:8" x14ac:dyDescent="0.25">
      <c r="A40" s="34" t="s">
        <v>83</v>
      </c>
      <c r="B40" s="41"/>
      <c r="C40" s="105" t="s">
        <v>25</v>
      </c>
      <c r="D40" s="106"/>
      <c r="E40" s="106"/>
      <c r="F40" s="106"/>
      <c r="G40" s="107"/>
      <c r="H40" s="28"/>
    </row>
    <row r="41" spans="1:8" x14ac:dyDescent="0.25">
      <c r="A41" s="33" t="s">
        <v>84</v>
      </c>
      <c r="B41" s="38"/>
      <c r="C41" s="105" t="s">
        <v>26</v>
      </c>
      <c r="D41" s="106"/>
      <c r="E41" s="106"/>
      <c r="F41" s="106"/>
      <c r="G41" s="107"/>
      <c r="H41" s="28"/>
    </row>
    <row r="42" spans="1:8" x14ac:dyDescent="0.25">
      <c r="A42" s="34" t="s">
        <v>85</v>
      </c>
      <c r="B42" s="41"/>
      <c r="C42" s="105" t="s">
        <v>52</v>
      </c>
      <c r="D42" s="106"/>
      <c r="E42" s="106"/>
      <c r="F42" s="106"/>
      <c r="G42" s="107"/>
      <c r="H42" s="28"/>
    </row>
    <row r="43" spans="1:8" x14ac:dyDescent="0.25">
      <c r="A43" s="33" t="s">
        <v>86</v>
      </c>
      <c r="B43" s="38"/>
      <c r="C43" s="105" t="s">
        <v>6</v>
      </c>
      <c r="D43" s="106"/>
      <c r="E43" s="106"/>
      <c r="F43" s="106"/>
      <c r="G43" s="107"/>
      <c r="H43" s="28"/>
    </row>
    <row r="44" spans="1:8" x14ac:dyDescent="0.25">
      <c r="A44" s="34" t="s">
        <v>87</v>
      </c>
      <c r="B44" s="41"/>
      <c r="C44" s="105" t="s">
        <v>28</v>
      </c>
      <c r="D44" s="106"/>
      <c r="E44" s="106"/>
      <c r="F44" s="106"/>
      <c r="G44" s="107"/>
      <c r="H44" s="28"/>
    </row>
    <row r="45" spans="1:8" x14ac:dyDescent="0.25">
      <c r="A45" s="33" t="s">
        <v>88</v>
      </c>
      <c r="B45" s="38"/>
      <c r="C45" s="105" t="s">
        <v>51</v>
      </c>
      <c r="D45" s="106"/>
      <c r="E45" s="106"/>
      <c r="F45" s="106"/>
      <c r="G45" s="107"/>
      <c r="H45" s="28"/>
    </row>
    <row r="46" spans="1:8" x14ac:dyDescent="0.25">
      <c r="A46" s="34" t="s">
        <v>89</v>
      </c>
      <c r="B46" s="41"/>
      <c r="C46" s="105" t="s">
        <v>30</v>
      </c>
      <c r="D46" s="106"/>
      <c r="E46" s="106"/>
      <c r="F46" s="106"/>
      <c r="G46" s="107"/>
      <c r="H46" s="28"/>
    </row>
    <row r="47" spans="1:8" x14ac:dyDescent="0.25">
      <c r="A47" s="33" t="s">
        <v>90</v>
      </c>
      <c r="B47" s="38"/>
      <c r="C47" s="105" t="s">
        <v>31</v>
      </c>
      <c r="D47" s="106"/>
      <c r="E47" s="106"/>
      <c r="F47" s="106"/>
      <c r="G47" s="107"/>
      <c r="H47" s="28"/>
    </row>
    <row r="48" spans="1:8" ht="24" x14ac:dyDescent="0.25">
      <c r="A48" s="42" t="s">
        <v>91</v>
      </c>
      <c r="B48" s="43"/>
      <c r="C48" s="108" t="s">
        <v>57</v>
      </c>
      <c r="D48" s="109"/>
      <c r="E48" s="109"/>
      <c r="F48" s="109"/>
      <c r="G48" s="110"/>
      <c r="H48" s="28"/>
    </row>
    <row r="49" spans="1:8" x14ac:dyDescent="0.25">
      <c r="A49" s="102" t="s">
        <v>32</v>
      </c>
      <c r="B49" s="103"/>
      <c r="C49" s="103"/>
      <c r="D49" s="103"/>
      <c r="E49" s="103"/>
      <c r="F49" s="103"/>
      <c r="G49" s="104"/>
      <c r="H49" s="36"/>
    </row>
    <row r="51" spans="1:8" x14ac:dyDescent="0.25">
      <c r="A51" s="113" t="s">
        <v>93</v>
      </c>
      <c r="B51" s="113"/>
      <c r="C51" s="113"/>
      <c r="D51" s="113"/>
      <c r="E51" s="113"/>
      <c r="F51" s="113"/>
      <c r="G51" s="113"/>
      <c r="H51" s="113"/>
    </row>
    <row r="52" spans="1:8" x14ac:dyDescent="0.25">
      <c r="A52" s="115" t="s">
        <v>94</v>
      </c>
      <c r="B52" s="115"/>
      <c r="C52" s="115"/>
      <c r="D52" s="115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01" t="s">
        <v>99</v>
      </c>
      <c r="B53" s="101"/>
      <c r="C53" s="101"/>
      <c r="D53" s="101"/>
      <c r="E53" s="28"/>
      <c r="F53" s="28"/>
      <c r="G53" s="28"/>
      <c r="H53" s="28"/>
    </row>
    <row r="54" spans="1:8" x14ac:dyDescent="0.25">
      <c r="A54" s="101" t="s">
        <v>100</v>
      </c>
      <c r="B54" s="101"/>
      <c r="C54" s="101"/>
      <c r="D54" s="101"/>
      <c r="E54" s="28"/>
      <c r="F54" s="28"/>
      <c r="G54" s="28"/>
      <c r="H54" s="28"/>
    </row>
    <row r="55" spans="1:8" x14ac:dyDescent="0.25">
      <c r="A55" s="101" t="s">
        <v>101</v>
      </c>
      <c r="B55" s="101"/>
      <c r="C55" s="101"/>
      <c r="D55" s="101"/>
      <c r="E55" s="28"/>
      <c r="F55" s="28"/>
      <c r="G55" s="28"/>
      <c r="H55" s="28"/>
    </row>
    <row r="56" spans="1:8" x14ac:dyDescent="0.25">
      <c r="A56" s="101" t="s">
        <v>102</v>
      </c>
      <c r="B56" s="101"/>
      <c r="C56" s="101"/>
      <c r="D56" s="101"/>
      <c r="E56" s="28"/>
      <c r="F56" s="28"/>
      <c r="G56" s="28"/>
      <c r="H56" s="28"/>
    </row>
    <row r="57" spans="1:8" x14ac:dyDescent="0.25">
      <c r="A57" s="101" t="s">
        <v>103</v>
      </c>
      <c r="B57" s="101"/>
      <c r="C57" s="101"/>
      <c r="D57" s="101"/>
      <c r="E57" s="28"/>
      <c r="F57" s="28"/>
      <c r="G57" s="28"/>
      <c r="H57" s="28"/>
    </row>
    <row r="58" spans="1:8" x14ac:dyDescent="0.25">
      <c r="A58" s="101" t="s">
        <v>104</v>
      </c>
      <c r="B58" s="101"/>
      <c r="C58" s="101"/>
      <c r="D58" s="101"/>
      <c r="E58" s="28"/>
      <c r="F58" s="28"/>
      <c r="G58" s="28"/>
      <c r="H58" s="28"/>
    </row>
    <row r="59" spans="1:8" x14ac:dyDescent="0.25">
      <c r="A59" s="121" t="s">
        <v>105</v>
      </c>
      <c r="B59" s="122"/>
      <c r="C59" s="122"/>
      <c r="D59" s="123"/>
      <c r="E59" s="28"/>
      <c r="F59" s="28"/>
      <c r="G59" s="28"/>
      <c r="H59" s="28"/>
    </row>
    <row r="60" spans="1:8" x14ac:dyDescent="0.25">
      <c r="A60" s="121" t="s">
        <v>106</v>
      </c>
      <c r="B60" s="122"/>
      <c r="C60" s="122"/>
      <c r="D60" s="123"/>
      <c r="E60" s="28"/>
      <c r="F60" s="28"/>
      <c r="G60" s="28"/>
      <c r="H60" s="28"/>
    </row>
    <row r="61" spans="1:8" x14ac:dyDescent="0.25">
      <c r="A61" s="101" t="s">
        <v>107</v>
      </c>
      <c r="B61" s="101"/>
      <c r="C61" s="101"/>
      <c r="D61" s="101"/>
      <c r="E61" s="28"/>
      <c r="F61" s="28"/>
      <c r="G61" s="28"/>
      <c r="H61" s="28"/>
    </row>
    <row r="62" spans="1:8" x14ac:dyDescent="0.25">
      <c r="A62" s="111" t="s">
        <v>108</v>
      </c>
      <c r="B62" s="111"/>
      <c r="C62" s="111"/>
      <c r="D62" s="111"/>
      <c r="E62" s="111"/>
      <c r="F62" s="111"/>
      <c r="G62" s="111"/>
      <c r="H62" s="111"/>
    </row>
    <row r="63" spans="1:8" x14ac:dyDescent="0.25">
      <c r="A63" s="112" t="s">
        <v>109</v>
      </c>
      <c r="B63" s="112"/>
      <c r="C63" s="112"/>
      <c r="D63" s="112"/>
      <c r="E63" s="112"/>
      <c r="F63" s="112"/>
      <c r="G63" s="112"/>
      <c r="H63" s="28"/>
    </row>
    <row r="64" spans="1:8" x14ac:dyDescent="0.25">
      <c r="A64" s="112" t="s">
        <v>110</v>
      </c>
      <c r="B64" s="112"/>
      <c r="C64" s="112"/>
      <c r="D64" s="112"/>
      <c r="E64" s="112"/>
      <c r="F64" s="112"/>
      <c r="G64" s="112"/>
      <c r="H64" s="28"/>
    </row>
    <row r="67" spans="1:8" x14ac:dyDescent="0.25">
      <c r="A67" s="119" t="s">
        <v>112</v>
      </c>
      <c r="B67" s="119"/>
      <c r="C67" s="119"/>
      <c r="D67" s="119"/>
      <c r="E67" s="119"/>
      <c r="F67" s="120" t="s">
        <v>113</v>
      </c>
      <c r="G67" s="120"/>
      <c r="H67" s="120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2017-03-25T02:34:53Z</cp:lastPrinted>
  <dcterms:created xsi:type="dcterms:W3CDTF">2009-07-23T06:35:24Z</dcterms:created>
  <dcterms:modified xsi:type="dcterms:W3CDTF">2018-03-01T00:25:01Z</dcterms:modified>
</cp:coreProperties>
</file>