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ОО ЖЭУ\Desktop\отчеты по домам — 2017 год\"/>
    </mc:Choice>
  </mc:AlternateContent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68" i="2" l="1"/>
  <c r="H67" i="2" l="1"/>
  <c r="G67" i="2"/>
  <c r="H60" i="2"/>
  <c r="G60" i="2"/>
  <c r="H68" i="2"/>
  <c r="H71" i="2" s="1"/>
  <c r="G66" i="2"/>
  <c r="G65" i="2"/>
  <c r="G64" i="2"/>
  <c r="H22" i="2"/>
  <c r="H24" i="2"/>
  <c r="H23" i="2"/>
  <c r="H14" i="2"/>
  <c r="H13" i="2"/>
  <c r="F66" i="2" l="1"/>
  <c r="E66" i="2"/>
  <c r="H65" i="2"/>
  <c r="H5" i="2"/>
  <c r="H52" i="2"/>
  <c r="H51" i="2"/>
  <c r="H50" i="2"/>
  <c r="H49" i="2"/>
  <c r="H48" i="2"/>
  <c r="H47" i="2"/>
  <c r="H46" i="2"/>
  <c r="H45" i="2"/>
  <c r="H43" i="2"/>
  <c r="H40" i="2"/>
  <c r="H39" i="2"/>
  <c r="H64" i="2" l="1"/>
  <c r="H35" i="2"/>
  <c r="F68" i="2"/>
  <c r="E68" i="2"/>
  <c r="H15" i="2"/>
  <c r="H44" i="2"/>
  <c r="H42" i="2"/>
  <c r="H41" i="2"/>
  <c r="H28" i="2"/>
  <c r="H29" i="2" s="1"/>
  <c r="G62" i="2" s="1"/>
  <c r="G61" i="2" l="1"/>
  <c r="H61" i="2" s="1"/>
  <c r="H53" i="2"/>
  <c r="H36" i="2"/>
  <c r="G63" i="2" s="1"/>
  <c r="H62" i="2"/>
  <c r="G59" i="2" l="1"/>
  <c r="H59" i="2" s="1"/>
  <c r="H37" i="2"/>
  <c r="D29" i="1"/>
  <c r="G8" i="1"/>
  <c r="F8" i="1" s="1"/>
  <c r="G9" i="1"/>
  <c r="F9" i="1" s="1"/>
  <c r="F11" i="1"/>
  <c r="F12" i="1" s="1"/>
  <c r="G14" i="1"/>
  <c r="F14" i="1" s="1"/>
  <c r="G15" i="1"/>
  <c r="F15" i="1" s="1"/>
  <c r="G16" i="1"/>
  <c r="F16" i="1" s="1"/>
  <c r="G19" i="1"/>
  <c r="F19" i="1" s="1"/>
  <c r="G20" i="1"/>
  <c r="F20" i="1" s="1"/>
  <c r="F21" i="1"/>
  <c r="F22" i="1"/>
  <c r="G23" i="1"/>
  <c r="F23" i="1" s="1"/>
  <c r="F24" i="1"/>
  <c r="F25" i="1"/>
  <c r="G25" i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F17" i="1" l="1"/>
  <c r="G17" i="1"/>
  <c r="G12" i="1"/>
  <c r="H63" i="2"/>
  <c r="H66" i="2" s="1"/>
  <c r="G34" i="1"/>
  <c r="F32" i="1"/>
  <c r="F34" i="1" s="1"/>
  <c r="D32" i="1"/>
  <c r="E34" i="1"/>
  <c r="D17" i="1"/>
  <c r="D12" i="1"/>
  <c r="D34" i="1" l="1"/>
</calcChain>
</file>

<file path=xl/sharedStrings.xml><?xml version="1.0" encoding="utf-8"?>
<sst xmlns="http://schemas.openxmlformats.org/spreadsheetml/2006/main" count="240" uniqueCount="143">
  <si>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</si>
  <si>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</si>
  <si>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</si>
  <si>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</si>
  <si>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</si>
  <si>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</si>
  <si>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</si>
  <si>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</si>
  <si>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</si>
  <si>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</si>
  <si>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</si>
  <si>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</si>
  <si>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</si>
  <si>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</si>
  <si>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</si>
  <si>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</si>
  <si>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</si>
  <si>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</si>
  <si>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</si>
  <si>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</si>
  <si>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</si>
  <si>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</si>
  <si>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</si>
  <si>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</si>
  <si>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</si>
  <si>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</si>
  <si>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</si>
  <si>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</si>
  <si>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</si>
  <si>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</si>
  <si>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</si>
  <si>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</si>
  <si>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</si>
  <si>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</si>
  <si>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</si>
  <si>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</si>
  <si>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</si>
  <si>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</si>
  <si>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</si>
  <si>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</si>
  <si>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</si>
  <si>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</si>
  <si>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</si>
  <si>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</si>
  <si>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</si>
  <si>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</si>
  <si>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</si>
  <si>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</si>
  <si>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</si>
  <si>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</si>
  <si>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</si>
  <si>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</si>
  <si>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</si>
  <si>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</si>
  <si>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</si>
  <si>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</si>
  <si>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</si>
  <si>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</si>
  <si>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</si>
  <si>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</si>
  <si>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</si>
  <si>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</si>
  <si>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</si>
  <si>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</si>
  <si>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</si>
  <si>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</si>
  <si>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</si>
  <si>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</si>
  <si>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</si>
  <si>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</si>
  <si>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</si>
  <si>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</si>
  <si>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</si>
  <si>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</si>
  <si>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</si>
  <si>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</si>
  <si>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</si>
  <si>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</si>
  <si>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</si>
  <si>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</si>
  <si>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</si>
  <si>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</si>
  <si>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</si>
  <si>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</si>
  <si>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</si>
  <si>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</si>
  <si>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</si>
  <si>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</si>
  <si>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</si>
  <si>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</si>
  <si>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</si>
  <si>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</si>
  <si>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</si>
  <si>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</si>
  <si>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</si>
  <si>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</si>
  <si>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</si>
  <si>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</si>
  <si>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</si>
  <si>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</si>
  <si>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</si>
  <si>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</si>
  <si>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</si>
  <si>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</si>
  <si>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</si>
  <si>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</si>
  <si>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</si>
  <si>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</si>
  <si>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</si>
  <si>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</si>
  <si>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</si>
  <si>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</si>
  <si>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</si>
  <si>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</si>
  <si>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</si>
  <si>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</si>
  <si>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</si>
  <si>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</si>
  <si>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дополнительные работы: завоз земли,  цветов, деревьев</t>
  </si>
  <si>
    <t>промывка и опрессовка системы отопления, ревизия теплового узла и запорной арматуры</t>
  </si>
  <si>
    <t>аварийное обслуживание</t>
  </si>
  <si>
    <t>ревизия электрощитовых</t>
  </si>
  <si>
    <t>замена лампочек</t>
  </si>
  <si>
    <t>восстановление схемы освещения тамбура,крыльца, установка светильника</t>
  </si>
  <si>
    <t>укрепление профнастила на крыше</t>
  </si>
  <si>
    <t>остекление оконных проемов в подъездах</t>
  </si>
  <si>
    <t>ремонт ВДО электроснабжения  в 1-подъезде</t>
  </si>
  <si>
    <t>очистка крыши от наледи и снега</t>
  </si>
  <si>
    <t>остаток денежных средств на 01.01.2017г</t>
  </si>
  <si>
    <t>остаток денежных средств на 01.01.2018г</t>
  </si>
  <si>
    <t>ои мкд (вода)</t>
  </si>
  <si>
    <t>ои мкд (эл.эн.)</t>
  </si>
  <si>
    <t>Отчет управляющей организации ООО "ЖЭУ" о выполненных работах по договору   работ и услуг по управлению, содержанию и ремонту общего имущества собственников помещений в многоквартирном доме №19 по ул. Советской г. Корсакова                                                                                                                             С 01.01.2017г по 31.12.2017г                                                                                                                                          Обслуживание с 01 февраля  2016г (Собрание) ;     размер платы -24,91 руб. на 1 м2;                                       площадь помещения: 1458,1 м2</t>
  </si>
  <si>
    <t>ремонт стояка канализации кв.11</t>
  </si>
  <si>
    <t>ремонт канализационного стояка кв.3</t>
  </si>
  <si>
    <t>Ремонт ВДО отопления кв.18</t>
  </si>
  <si>
    <t>Изготовление и установка крышек на загрузочные люки</t>
  </si>
  <si>
    <t>Ремонт стояка канализации в кв.№1</t>
  </si>
  <si>
    <t>Ремонт подъезда №1</t>
  </si>
  <si>
    <t>Ремонт системы канализации в помещении КУИ и подвале</t>
  </si>
  <si>
    <t>монтаж светильников светодиодных с установкой датчиков движения во 2-подъезде</t>
  </si>
  <si>
    <t>ремонт перил при входе во 2-й подъезд</t>
  </si>
  <si>
    <t>сбор (%)               79%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</si>
</sst>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43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2" fontId="10" fillId="0" borderId="6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11" fillId="0" borderId="6" xfId="1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2" fontId="10" fillId="0" borderId="2" xfId="0" applyNumberFormat="1" applyFont="1" applyBorder="1" applyAlignment="1">
      <alignment horizontal="left" vertical="top"/>
    </xf>
    <xf numFmtId="2" fontId="10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73" t="s">
        <v>61</v>
      </c>
      <c r="B1" s="73"/>
      <c r="C1" s="73"/>
      <c r="D1" s="73"/>
      <c r="E1" s="73"/>
      <c r="F1" s="73"/>
      <c r="G1" s="73"/>
    </row>
    <row r="2" spans="1:8" ht="29.25" customHeight="1" x14ac:dyDescent="0.25">
      <c r="A2" s="74" t="s">
        <v>60</v>
      </c>
      <c r="B2" s="74"/>
      <c r="C2" s="74"/>
      <c r="D2" s="74"/>
      <c r="E2" s="74"/>
      <c r="F2" s="74"/>
      <c r="G2" s="74"/>
    </row>
    <row r="3" spans="1:8" ht="15" customHeight="1" x14ac:dyDescent="0.25">
      <c r="A3" s="80" t="s">
        <v>62</v>
      </c>
      <c r="B3" s="80"/>
      <c r="C3" s="80"/>
      <c r="D3" s="80"/>
      <c r="E3" s="80"/>
      <c r="F3" s="80"/>
      <c r="G3" s="80"/>
    </row>
    <row r="4" spans="1:8" ht="27.75" customHeight="1" x14ac:dyDescent="0.25">
      <c r="A4" s="74" t="s">
        <v>63</v>
      </c>
      <c r="B4" s="74"/>
      <c r="C4" s="74"/>
      <c r="D4" s="74"/>
      <c r="E4" s="74"/>
      <c r="F4" s="74"/>
      <c r="G4" s="74"/>
    </row>
    <row r="5" spans="1:8" hidden="1" x14ac:dyDescent="0.25">
      <c r="A5" s="88"/>
      <c r="B5" s="89"/>
      <c r="C5" s="89"/>
      <c r="D5" s="89"/>
      <c r="E5" s="89"/>
      <c r="F5" s="89"/>
      <c r="G5" s="89"/>
    </row>
    <row r="6" spans="1:8" ht="106.5" customHeight="1" x14ac:dyDescent="0.25">
      <c r="A6" s="9" t="s">
        <v>0</v>
      </c>
      <c r="B6" s="81" t="s">
        <v>1</v>
      </c>
      <c r="C6" s="82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81" t="s">
        <v>9</v>
      </c>
      <c r="C7" s="87"/>
      <c r="D7" s="87"/>
      <c r="E7" s="87"/>
      <c r="F7" s="87"/>
      <c r="G7" s="82"/>
    </row>
    <row r="8" spans="1:8" ht="57.75" customHeight="1" x14ac:dyDescent="0.25">
      <c r="A8" s="13" t="s">
        <v>33</v>
      </c>
      <c r="B8" s="81" t="s">
        <v>8</v>
      </c>
      <c r="C8" s="82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81" t="s">
        <v>64</v>
      </c>
      <c r="C9" s="83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81" t="s">
        <v>59</v>
      </c>
      <c r="C11" s="82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81" t="s">
        <v>13</v>
      </c>
      <c r="C12" s="82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76" t="s">
        <v>15</v>
      </c>
      <c r="C13" s="77"/>
      <c r="D13" s="77"/>
      <c r="E13" s="77"/>
      <c r="F13" s="77"/>
      <c r="G13" s="78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81" t="s">
        <v>17</v>
      </c>
      <c r="C15" s="82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90" t="s">
        <v>27</v>
      </c>
      <c r="C16" s="91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92" t="s">
        <v>18</v>
      </c>
      <c r="C17" s="93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81" t="s">
        <v>19</v>
      </c>
      <c r="C18" s="87"/>
      <c r="D18" s="87"/>
      <c r="E18" s="87"/>
      <c r="F18" s="87"/>
      <c r="G18" s="82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79" t="s">
        <v>32</v>
      </c>
      <c r="C32" s="79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75" t="s">
        <v>58</v>
      </c>
      <c r="C34" s="75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84" t="s">
        <v>53</v>
      </c>
      <c r="B35" s="84"/>
      <c r="C35" s="84"/>
      <c r="D35" s="84"/>
      <c r="E35" s="84"/>
      <c r="F35" s="84"/>
      <c r="G35" s="84"/>
    </row>
    <row r="36" spans="1:13" x14ac:dyDescent="0.25">
      <c r="A36" s="85"/>
      <c r="B36" s="85"/>
      <c r="C36" s="85"/>
      <c r="D36" s="85"/>
      <c r="E36" s="85"/>
      <c r="F36" s="85"/>
      <c r="G36" s="85"/>
      <c r="M36" s="19"/>
    </row>
    <row r="37" spans="1:13" x14ac:dyDescent="0.25">
      <c r="A37" s="85"/>
      <c r="B37" s="85"/>
      <c r="C37" s="85"/>
      <c r="D37" s="85"/>
      <c r="E37" s="85"/>
      <c r="F37" s="85"/>
      <c r="G37" s="85"/>
    </row>
    <row r="38" spans="1:13" x14ac:dyDescent="0.25">
      <c r="A38" s="85"/>
      <c r="B38" s="85"/>
      <c r="C38" s="85"/>
      <c r="D38" s="85"/>
      <c r="E38" s="85"/>
      <c r="F38" s="85"/>
      <c r="G38" s="85"/>
    </row>
    <row r="39" spans="1:13" x14ac:dyDescent="0.25">
      <c r="A39" s="86" t="s">
        <v>54</v>
      </c>
      <c r="B39" s="86"/>
      <c r="C39" s="86"/>
      <c r="D39" s="86"/>
      <c r="E39" s="86"/>
      <c r="F39" s="86"/>
      <c r="G39" s="86"/>
    </row>
    <row r="40" spans="1:13" x14ac:dyDescent="0.25">
      <c r="A40" s="86"/>
      <c r="B40" s="86"/>
      <c r="C40" s="86"/>
      <c r="D40" s="86"/>
      <c r="E40" s="86"/>
      <c r="F40" s="86"/>
      <c r="G40" s="86"/>
    </row>
    <row r="56" spans="4:4" x14ac:dyDescent="0.25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43" workbookViewId="0">
      <selection activeCell="H37" sqref="H37"/>
    </sheetView>
  </sheetViews>
  <sheetFormatPr defaultColWidth="9.140625" defaultRowHeight="12" x14ac:dyDescent="0.25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7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 x14ac:dyDescent="0.25">
      <c r="A1" s="103" t="s">
        <v>132</v>
      </c>
      <c r="B1" s="103"/>
      <c r="C1" s="103"/>
      <c r="D1" s="103"/>
      <c r="E1" s="103"/>
      <c r="F1" s="103"/>
      <c r="G1" s="103"/>
      <c r="H1" s="103"/>
      <c r="I1" s="31"/>
      <c r="J1" s="31"/>
      <c r="K1" s="31"/>
      <c r="L1" s="31"/>
    </row>
    <row r="2" spans="1:12" ht="36" customHeight="1" x14ac:dyDescent="0.25">
      <c r="A2" s="115" t="s">
        <v>66</v>
      </c>
      <c r="B2" s="115"/>
      <c r="C2" s="115"/>
      <c r="D2" s="115"/>
      <c r="E2" s="115"/>
      <c r="F2" s="115"/>
      <c r="G2" s="115"/>
      <c r="H2" s="116"/>
    </row>
    <row r="3" spans="1:12" ht="27" customHeight="1" x14ac:dyDescent="0.25">
      <c r="A3" s="117" t="s">
        <v>111</v>
      </c>
      <c r="B3" s="118"/>
      <c r="C3" s="109" t="s">
        <v>92</v>
      </c>
      <c r="D3" s="110"/>
      <c r="E3" s="110"/>
      <c r="F3" s="110"/>
      <c r="G3" s="111"/>
      <c r="H3" s="64" t="s">
        <v>67</v>
      </c>
    </row>
    <row r="4" spans="1:12" ht="27" customHeight="1" x14ac:dyDescent="0.25">
      <c r="A4" s="104" t="s">
        <v>115</v>
      </c>
      <c r="B4" s="104"/>
      <c r="C4" s="104"/>
      <c r="D4" s="104"/>
      <c r="E4" s="104"/>
      <c r="F4" s="104"/>
      <c r="G4" s="104"/>
      <c r="H4" s="105"/>
    </row>
    <row r="5" spans="1:12" ht="24.75" customHeight="1" x14ac:dyDescent="0.25">
      <c r="A5" s="34" t="s">
        <v>68</v>
      </c>
      <c r="B5" s="41"/>
      <c r="C5" s="106" t="s">
        <v>8</v>
      </c>
      <c r="D5" s="107"/>
      <c r="E5" s="107"/>
      <c r="F5" s="107"/>
      <c r="G5" s="108"/>
      <c r="H5" s="65">
        <f>J20*J21*0.19</f>
        <v>3324.4679999999994</v>
      </c>
    </row>
    <row r="6" spans="1:12" ht="15" customHeight="1" x14ac:dyDescent="0.25">
      <c r="A6" s="34" t="s">
        <v>69</v>
      </c>
      <c r="B6" s="41"/>
      <c r="C6" s="112" t="s">
        <v>64</v>
      </c>
      <c r="D6" s="113"/>
      <c r="E6" s="113"/>
      <c r="F6" s="113"/>
      <c r="G6" s="114"/>
      <c r="H6" s="64"/>
    </row>
    <row r="7" spans="1:12" x14ac:dyDescent="0.25">
      <c r="A7" s="33"/>
      <c r="B7" s="38"/>
      <c r="C7" s="94" t="s">
        <v>136</v>
      </c>
      <c r="D7" s="95"/>
      <c r="E7" s="95"/>
      <c r="F7" s="95"/>
      <c r="G7" s="96"/>
      <c r="H7" s="64">
        <v>7804.04</v>
      </c>
    </row>
    <row r="8" spans="1:12" x14ac:dyDescent="0.25">
      <c r="A8" s="33"/>
      <c r="B8" s="38"/>
      <c r="C8" s="94" t="s">
        <v>138</v>
      </c>
      <c r="D8" s="95"/>
      <c r="E8" s="95"/>
      <c r="F8" s="95"/>
      <c r="G8" s="96"/>
      <c r="H8" s="64">
        <v>106530</v>
      </c>
    </row>
    <row r="9" spans="1:12" x14ac:dyDescent="0.25">
      <c r="A9" s="33"/>
      <c r="B9" s="38"/>
      <c r="C9" s="94" t="s">
        <v>141</v>
      </c>
      <c r="D9" s="95"/>
      <c r="E9" s="95"/>
      <c r="F9" s="95"/>
      <c r="G9" s="96"/>
      <c r="H9" s="64"/>
    </row>
    <row r="10" spans="1:12" x14ac:dyDescent="0.25">
      <c r="A10" s="33"/>
      <c r="B10" s="38"/>
      <c r="C10" s="94" t="s">
        <v>124</v>
      </c>
      <c r="D10" s="95"/>
      <c r="E10" s="95"/>
      <c r="F10" s="95"/>
      <c r="G10" s="96"/>
      <c r="H10" s="64"/>
    </row>
    <row r="11" spans="1:12" ht="23.25" customHeight="1" x14ac:dyDescent="0.25">
      <c r="A11" s="33"/>
      <c r="B11" s="38"/>
      <c r="C11" s="94" t="s">
        <v>140</v>
      </c>
      <c r="D11" s="95"/>
      <c r="E11" s="95"/>
      <c r="F11" s="95"/>
      <c r="G11" s="96"/>
      <c r="H11" s="64">
        <v>44294</v>
      </c>
    </row>
    <row r="12" spans="1:12" s="59" customFormat="1" x14ac:dyDescent="0.25">
      <c r="A12" s="33"/>
      <c r="B12" s="38"/>
      <c r="C12" s="94" t="s">
        <v>125</v>
      </c>
      <c r="D12" s="95"/>
      <c r="E12" s="95"/>
      <c r="F12" s="95"/>
      <c r="G12" s="96"/>
      <c r="H12" s="64"/>
    </row>
    <row r="13" spans="1:12" x14ac:dyDescent="0.25">
      <c r="A13" s="33"/>
      <c r="B13" s="38"/>
      <c r="C13" s="94" t="s">
        <v>127</v>
      </c>
      <c r="D13" s="95"/>
      <c r="E13" s="95"/>
      <c r="F13" s="95"/>
      <c r="G13" s="96"/>
      <c r="H13" s="64">
        <f>7024.64+1942.63+6500</f>
        <v>15467.27</v>
      </c>
    </row>
    <row r="14" spans="1:12" ht="26.25" customHeight="1" x14ac:dyDescent="0.25">
      <c r="A14" s="34" t="s">
        <v>70</v>
      </c>
      <c r="B14" s="41"/>
      <c r="C14" s="112" t="s">
        <v>59</v>
      </c>
      <c r="D14" s="113"/>
      <c r="E14" s="113"/>
      <c r="F14" s="113"/>
      <c r="G14" s="114"/>
      <c r="H14" s="66">
        <f>J20*J21*0.04</f>
        <v>699.88799999999992</v>
      </c>
    </row>
    <row r="15" spans="1:12" ht="15" customHeight="1" x14ac:dyDescent="0.25">
      <c r="A15" s="117" t="s">
        <v>13</v>
      </c>
      <c r="B15" s="119"/>
      <c r="C15" s="119"/>
      <c r="D15" s="119"/>
      <c r="E15" s="119"/>
      <c r="F15" s="119"/>
      <c r="G15" s="118"/>
      <c r="H15" s="64">
        <f>H5+H7+H8+H6+H9+H10+H11+H12+H13+H14</f>
        <v>178119.666</v>
      </c>
    </row>
    <row r="16" spans="1:12" ht="24.75" customHeight="1" x14ac:dyDescent="0.25">
      <c r="A16" s="104" t="s">
        <v>71</v>
      </c>
      <c r="B16" s="104"/>
      <c r="C16" s="104"/>
      <c r="D16" s="104"/>
      <c r="E16" s="104"/>
      <c r="F16" s="104"/>
      <c r="G16" s="104"/>
      <c r="H16" s="105"/>
    </row>
    <row r="17" spans="1:10" ht="27.75" customHeight="1" x14ac:dyDescent="0.25">
      <c r="A17" s="34" t="s">
        <v>72</v>
      </c>
      <c r="B17" s="41"/>
      <c r="C17" s="112" t="s">
        <v>76</v>
      </c>
      <c r="D17" s="113"/>
      <c r="E17" s="113"/>
      <c r="F17" s="113"/>
      <c r="G17" s="114"/>
      <c r="H17" s="64" t="s">
        <v>67</v>
      </c>
    </row>
    <row r="18" spans="1:10" s="70" customFormat="1" ht="21.75" customHeight="1" x14ac:dyDescent="0.25">
      <c r="A18" s="33"/>
      <c r="B18" s="38"/>
      <c r="C18" s="112" t="s">
        <v>119</v>
      </c>
      <c r="D18" s="113"/>
      <c r="E18" s="113"/>
      <c r="F18" s="113"/>
      <c r="G18" s="114"/>
      <c r="H18" s="64">
        <v>7322.99</v>
      </c>
    </row>
    <row r="19" spans="1:10" s="70" customFormat="1" ht="17.25" customHeight="1" x14ac:dyDescent="0.25">
      <c r="A19" s="33"/>
      <c r="B19" s="38"/>
      <c r="C19" s="112" t="s">
        <v>139</v>
      </c>
      <c r="D19" s="113"/>
      <c r="E19" s="113"/>
      <c r="F19" s="113"/>
      <c r="G19" s="114"/>
      <c r="H19" s="64">
        <v>41958</v>
      </c>
    </row>
    <row r="20" spans="1:10" x14ac:dyDescent="0.25">
      <c r="A20" s="33"/>
      <c r="B20" s="38"/>
      <c r="C20" s="94" t="s">
        <v>137</v>
      </c>
      <c r="D20" s="95"/>
      <c r="E20" s="95"/>
      <c r="F20" s="95"/>
      <c r="G20" s="96"/>
      <c r="H20" s="64">
        <v>7713.91</v>
      </c>
      <c r="J20" s="32">
        <v>1458.1</v>
      </c>
    </row>
    <row r="21" spans="1:10" s="59" customFormat="1" x14ac:dyDescent="0.25">
      <c r="A21" s="33"/>
      <c r="B21" s="38"/>
      <c r="C21" s="94" t="s">
        <v>133</v>
      </c>
      <c r="D21" s="95"/>
      <c r="E21" s="95"/>
      <c r="F21" s="95"/>
      <c r="G21" s="96"/>
      <c r="H21" s="64">
        <v>10813.69</v>
      </c>
      <c r="J21" s="59">
        <v>12</v>
      </c>
    </row>
    <row r="22" spans="1:10" x14ac:dyDescent="0.25">
      <c r="A22" s="33"/>
      <c r="B22" s="38"/>
      <c r="C22" s="94" t="s">
        <v>134</v>
      </c>
      <c r="D22" s="95"/>
      <c r="E22" s="95"/>
      <c r="F22" s="95"/>
      <c r="G22" s="96"/>
      <c r="H22" s="64">
        <f>5813.46+7075.81</f>
        <v>12889.27</v>
      </c>
    </row>
    <row r="23" spans="1:10" s="61" customFormat="1" x14ac:dyDescent="0.25">
      <c r="A23" s="33"/>
      <c r="B23" s="38"/>
      <c r="C23" s="94" t="s">
        <v>120</v>
      </c>
      <c r="D23" s="95"/>
      <c r="E23" s="95"/>
      <c r="F23" s="95"/>
      <c r="G23" s="96"/>
      <c r="H23" s="64">
        <f>0.7*J20*J21</f>
        <v>12248.039999999997</v>
      </c>
    </row>
    <row r="24" spans="1:10" s="63" customFormat="1" x14ac:dyDescent="0.25">
      <c r="A24" s="33"/>
      <c r="B24" s="38"/>
      <c r="C24" s="94" t="s">
        <v>114</v>
      </c>
      <c r="D24" s="95"/>
      <c r="E24" s="95"/>
      <c r="F24" s="95"/>
      <c r="G24" s="96"/>
      <c r="H24" s="64">
        <f>SUM(H18:H23)</f>
        <v>92945.9</v>
      </c>
    </row>
    <row r="25" spans="1:10" ht="23.25" customHeight="1" x14ac:dyDescent="0.25">
      <c r="A25" s="34" t="s">
        <v>73</v>
      </c>
      <c r="B25" s="41"/>
      <c r="C25" s="109" t="s">
        <v>77</v>
      </c>
      <c r="D25" s="110"/>
      <c r="E25" s="110"/>
      <c r="F25" s="110"/>
      <c r="G25" s="111"/>
      <c r="H25" s="64"/>
    </row>
    <row r="26" spans="1:10" ht="26.25" customHeight="1" x14ac:dyDescent="0.25">
      <c r="A26" s="33"/>
      <c r="B26" s="38"/>
      <c r="C26" s="94" t="s">
        <v>119</v>
      </c>
      <c r="D26" s="95"/>
      <c r="E26" s="95"/>
      <c r="F26" s="95"/>
      <c r="G26" s="96"/>
      <c r="H26" s="64">
        <v>7322.99</v>
      </c>
      <c r="J26" s="60"/>
    </row>
    <row r="27" spans="1:10" s="59" customFormat="1" ht="18" customHeight="1" x14ac:dyDescent="0.25">
      <c r="A27" s="33"/>
      <c r="B27" s="38"/>
      <c r="C27" s="94" t="s">
        <v>135</v>
      </c>
      <c r="D27" s="95"/>
      <c r="E27" s="95"/>
      <c r="F27" s="95"/>
      <c r="G27" s="96"/>
      <c r="H27" s="64">
        <v>3286.34</v>
      </c>
    </row>
    <row r="28" spans="1:10" x14ac:dyDescent="0.25">
      <c r="A28" s="33"/>
      <c r="B28" s="38"/>
      <c r="C28" s="94" t="s">
        <v>120</v>
      </c>
      <c r="D28" s="95"/>
      <c r="E28" s="95"/>
      <c r="F28" s="95"/>
      <c r="G28" s="96"/>
      <c r="H28" s="64">
        <f>J20*J21*0.96</f>
        <v>16797.311999999998</v>
      </c>
    </row>
    <row r="29" spans="1:10" x14ac:dyDescent="0.25">
      <c r="A29" s="33"/>
      <c r="B29" s="38"/>
      <c r="C29" s="94" t="s">
        <v>114</v>
      </c>
      <c r="D29" s="95"/>
      <c r="E29" s="95"/>
      <c r="F29" s="95"/>
      <c r="G29" s="96"/>
      <c r="H29" s="64">
        <f>SUM(H26:H28)</f>
        <v>27406.642</v>
      </c>
    </row>
    <row r="30" spans="1:10" ht="24" customHeight="1" x14ac:dyDescent="0.25">
      <c r="A30" s="34" t="s">
        <v>74</v>
      </c>
      <c r="B30" s="41"/>
      <c r="C30" s="112" t="s">
        <v>78</v>
      </c>
      <c r="D30" s="113"/>
      <c r="E30" s="113"/>
      <c r="F30" s="113"/>
      <c r="G30" s="114"/>
      <c r="H30" s="64"/>
    </row>
    <row r="31" spans="1:10" ht="12.75" customHeight="1" x14ac:dyDescent="0.25">
      <c r="A31" s="97"/>
      <c r="B31" s="98"/>
      <c r="C31" s="94" t="s">
        <v>121</v>
      </c>
      <c r="D31" s="95"/>
      <c r="E31" s="95"/>
      <c r="F31" s="95"/>
      <c r="G31" s="96"/>
      <c r="H31" s="64"/>
    </row>
    <row r="32" spans="1:10" x14ac:dyDescent="0.25">
      <c r="A32" s="99"/>
      <c r="B32" s="100"/>
      <c r="C32" s="94" t="s">
        <v>122</v>
      </c>
      <c r="D32" s="95"/>
      <c r="E32" s="95"/>
      <c r="F32" s="95"/>
      <c r="G32" s="96"/>
      <c r="H32" s="64"/>
    </row>
    <row r="33" spans="1:10" s="63" customFormat="1" x14ac:dyDescent="0.25">
      <c r="A33" s="99"/>
      <c r="B33" s="100"/>
      <c r="C33" s="120" t="s">
        <v>126</v>
      </c>
      <c r="D33" s="121"/>
      <c r="E33" s="121"/>
      <c r="F33" s="121"/>
      <c r="G33" s="122"/>
      <c r="H33" s="64">
        <v>2254.39</v>
      </c>
    </row>
    <row r="34" spans="1:10" s="49" customFormat="1" x14ac:dyDescent="0.25">
      <c r="A34" s="99"/>
      <c r="B34" s="100"/>
      <c r="C34" s="94" t="s">
        <v>123</v>
      </c>
      <c r="D34" s="95"/>
      <c r="E34" s="95"/>
      <c r="F34" s="95"/>
      <c r="G34" s="96"/>
      <c r="H34" s="64">
        <v>4758.2</v>
      </c>
    </row>
    <row r="35" spans="1:10" x14ac:dyDescent="0.25">
      <c r="A35" s="99"/>
      <c r="B35" s="100"/>
      <c r="C35" s="120" t="s">
        <v>120</v>
      </c>
      <c r="D35" s="121"/>
      <c r="E35" s="121"/>
      <c r="F35" s="121"/>
      <c r="G35" s="122"/>
      <c r="H35" s="64">
        <f>0.64*J40*J41</f>
        <v>9506.3040000000001</v>
      </c>
    </row>
    <row r="36" spans="1:10" s="49" customFormat="1" x14ac:dyDescent="0.25">
      <c r="A36" s="101"/>
      <c r="B36" s="102"/>
      <c r="C36" s="30"/>
      <c r="D36" s="44"/>
      <c r="E36" s="44" t="s">
        <v>114</v>
      </c>
      <c r="F36" s="44"/>
      <c r="G36" s="45"/>
      <c r="H36" s="71">
        <f>SUM(H31:H35)</f>
        <v>16518.894</v>
      </c>
    </row>
    <row r="37" spans="1:10" ht="15" customHeight="1" x14ac:dyDescent="0.25">
      <c r="A37" s="117" t="s">
        <v>18</v>
      </c>
      <c r="B37" s="119"/>
      <c r="C37" s="119"/>
      <c r="D37" s="119"/>
      <c r="E37" s="119"/>
      <c r="F37" s="119"/>
      <c r="G37" s="118"/>
      <c r="H37" s="71">
        <f>H36+H29+H24</f>
        <v>136871.43599999999</v>
      </c>
    </row>
    <row r="38" spans="1:10" ht="15" customHeight="1" x14ac:dyDescent="0.25">
      <c r="A38" s="129" t="s">
        <v>75</v>
      </c>
      <c r="B38" s="129"/>
      <c r="C38" s="130"/>
      <c r="D38" s="130"/>
      <c r="E38" s="130"/>
      <c r="F38" s="130"/>
      <c r="G38" s="130"/>
      <c r="H38" s="131"/>
    </row>
    <row r="39" spans="1:10" ht="15" customHeight="1" x14ac:dyDescent="0.25">
      <c r="A39" s="34" t="s">
        <v>79</v>
      </c>
      <c r="B39" s="41"/>
      <c r="C39" s="106" t="s">
        <v>20</v>
      </c>
      <c r="D39" s="107"/>
      <c r="E39" s="107"/>
      <c r="F39" s="107"/>
      <c r="G39" s="108"/>
      <c r="H39" s="22">
        <f>J40*J41*2.67</f>
        <v>39659.111999999994</v>
      </c>
    </row>
    <row r="40" spans="1:10" ht="15" customHeight="1" x14ac:dyDescent="0.25">
      <c r="A40" s="34" t="s">
        <v>80</v>
      </c>
      <c r="B40" s="41"/>
      <c r="C40" s="106" t="s">
        <v>21</v>
      </c>
      <c r="D40" s="107"/>
      <c r="E40" s="107"/>
      <c r="F40" s="107"/>
      <c r="G40" s="108"/>
      <c r="H40" s="22">
        <f>J40*J41*0.14</f>
        <v>2079.5039999999999</v>
      </c>
      <c r="J40" s="62">
        <v>1237.8</v>
      </c>
    </row>
    <row r="41" spans="1:10" ht="30" customHeight="1" x14ac:dyDescent="0.25">
      <c r="A41" s="33" t="s">
        <v>81</v>
      </c>
      <c r="B41" s="38"/>
      <c r="C41" s="106" t="s">
        <v>22</v>
      </c>
      <c r="D41" s="107"/>
      <c r="E41" s="107"/>
      <c r="F41" s="107"/>
      <c r="G41" s="108"/>
      <c r="H41" s="22">
        <f>J40*J41*0.02</f>
        <v>297.072</v>
      </c>
      <c r="J41" s="32">
        <v>12</v>
      </c>
    </row>
    <row r="42" spans="1:10" ht="15" customHeight="1" x14ac:dyDescent="0.25">
      <c r="A42" s="34" t="s">
        <v>81</v>
      </c>
      <c r="B42" s="41"/>
      <c r="C42" s="106" t="s">
        <v>23</v>
      </c>
      <c r="D42" s="107"/>
      <c r="E42" s="107"/>
      <c r="F42" s="107"/>
      <c r="G42" s="108"/>
      <c r="H42" s="22">
        <f>J40*J41*0.02</f>
        <v>297.072</v>
      </c>
    </row>
    <row r="43" spans="1:10" ht="15" customHeight="1" x14ac:dyDescent="0.25">
      <c r="A43" s="33" t="s">
        <v>82</v>
      </c>
      <c r="B43" s="38"/>
      <c r="C43" s="106" t="s">
        <v>3</v>
      </c>
      <c r="D43" s="107"/>
      <c r="E43" s="107"/>
      <c r="F43" s="107"/>
      <c r="G43" s="108"/>
      <c r="H43" s="22">
        <f>J40*J41*0.45</f>
        <v>6684.12</v>
      </c>
    </row>
    <row r="44" spans="1:10" ht="15" customHeight="1" x14ac:dyDescent="0.25">
      <c r="A44" s="34" t="s">
        <v>83</v>
      </c>
      <c r="B44" s="41"/>
      <c r="C44" s="106" t="s">
        <v>25</v>
      </c>
      <c r="D44" s="107"/>
      <c r="E44" s="107"/>
      <c r="F44" s="107"/>
      <c r="G44" s="108"/>
      <c r="H44" s="22">
        <f>J40*J41*0.04</f>
        <v>594.14400000000001</v>
      </c>
    </row>
    <row r="45" spans="1:10" ht="15" customHeight="1" x14ac:dyDescent="0.25">
      <c r="A45" s="33" t="s">
        <v>84</v>
      </c>
      <c r="B45" s="38"/>
      <c r="C45" s="106" t="s">
        <v>26</v>
      </c>
      <c r="D45" s="107"/>
      <c r="E45" s="107"/>
      <c r="F45" s="107"/>
      <c r="G45" s="108"/>
      <c r="H45" s="22">
        <f>J40*J41*1.11</f>
        <v>16487.495999999999</v>
      </c>
    </row>
    <row r="46" spans="1:10" ht="15" customHeight="1" x14ac:dyDescent="0.25">
      <c r="A46" s="34" t="s">
        <v>85</v>
      </c>
      <c r="B46" s="41"/>
      <c r="C46" s="106" t="s">
        <v>52</v>
      </c>
      <c r="D46" s="107"/>
      <c r="E46" s="107"/>
      <c r="F46" s="107"/>
      <c r="G46" s="108"/>
      <c r="H46" s="22">
        <f>0.17*J40*J41</f>
        <v>2525.1120000000001</v>
      </c>
    </row>
    <row r="47" spans="1:10" ht="15" customHeight="1" x14ac:dyDescent="0.25">
      <c r="A47" s="33" t="s">
        <v>86</v>
      </c>
      <c r="B47" s="38"/>
      <c r="C47" s="106" t="s">
        <v>6</v>
      </c>
      <c r="D47" s="107"/>
      <c r="E47" s="107"/>
      <c r="F47" s="107"/>
      <c r="G47" s="108"/>
      <c r="H47" s="22">
        <f>J40*J41*0.24</f>
        <v>3564.8639999999996</v>
      </c>
    </row>
    <row r="48" spans="1:10" ht="15" customHeight="1" x14ac:dyDescent="0.25">
      <c r="A48" s="34" t="s">
        <v>87</v>
      </c>
      <c r="B48" s="41"/>
      <c r="C48" s="106" t="s">
        <v>28</v>
      </c>
      <c r="D48" s="107"/>
      <c r="E48" s="107"/>
      <c r="F48" s="107"/>
      <c r="G48" s="108"/>
      <c r="H48" s="22">
        <f>0.28*J40*J41</f>
        <v>4159.0079999999998</v>
      </c>
    </row>
    <row r="49" spans="1:11" ht="15" customHeight="1" x14ac:dyDescent="0.25">
      <c r="A49" s="33" t="s">
        <v>88</v>
      </c>
      <c r="B49" s="38"/>
      <c r="C49" s="106" t="s">
        <v>51</v>
      </c>
      <c r="D49" s="107"/>
      <c r="E49" s="107"/>
      <c r="F49" s="107"/>
      <c r="G49" s="108"/>
      <c r="H49" s="22">
        <f>J40*J41*0.11</f>
        <v>1633.896</v>
      </c>
    </row>
    <row r="50" spans="1:11" ht="33" customHeight="1" x14ac:dyDescent="0.25">
      <c r="A50" s="34" t="s">
        <v>89</v>
      </c>
      <c r="B50" s="41"/>
      <c r="C50" s="106" t="s">
        <v>30</v>
      </c>
      <c r="D50" s="107"/>
      <c r="E50" s="107"/>
      <c r="F50" s="107"/>
      <c r="G50" s="108"/>
      <c r="H50" s="22">
        <f>J40*J41*2.7</f>
        <v>40104.720000000001</v>
      </c>
    </row>
    <row r="51" spans="1:11" ht="15" customHeight="1" x14ac:dyDescent="0.25">
      <c r="A51" s="33" t="s">
        <v>90</v>
      </c>
      <c r="B51" s="38"/>
      <c r="C51" s="106" t="s">
        <v>31</v>
      </c>
      <c r="D51" s="107"/>
      <c r="E51" s="107"/>
      <c r="F51" s="107"/>
      <c r="G51" s="108"/>
      <c r="H51" s="22">
        <f>J40*J41*1.13</f>
        <v>16784.567999999996</v>
      </c>
    </row>
    <row r="52" spans="1:11" ht="15" customHeight="1" x14ac:dyDescent="0.25">
      <c r="A52" s="42" t="s">
        <v>91</v>
      </c>
      <c r="B52" s="43"/>
      <c r="C52" s="132" t="s">
        <v>116</v>
      </c>
      <c r="D52" s="133"/>
      <c r="E52" s="133"/>
      <c r="F52" s="133"/>
      <c r="G52" s="134"/>
      <c r="H52" s="53">
        <f>J40*J41*4.64</f>
        <v>68920.703999999983</v>
      </c>
    </row>
    <row r="53" spans="1:11" ht="15" customHeight="1" x14ac:dyDescent="0.25">
      <c r="A53" s="117" t="s">
        <v>32</v>
      </c>
      <c r="B53" s="119"/>
      <c r="C53" s="119"/>
      <c r="D53" s="119"/>
      <c r="E53" s="119"/>
      <c r="F53" s="119"/>
      <c r="G53" s="118"/>
      <c r="H53" s="50">
        <f>SUM(H39:H52)</f>
        <v>203791.39199999993</v>
      </c>
    </row>
    <row r="54" spans="1:11" s="51" customFormat="1" ht="15" customHeight="1" x14ac:dyDescent="0.25">
      <c r="A54" s="52">
        <v>4</v>
      </c>
      <c r="B54" s="52"/>
      <c r="C54" s="125" t="s">
        <v>117</v>
      </c>
      <c r="D54" s="125"/>
      <c r="E54" s="125"/>
      <c r="F54" s="125"/>
      <c r="G54" s="125"/>
      <c r="H54" s="53"/>
    </row>
    <row r="55" spans="1:11" s="55" customFormat="1" ht="15" customHeight="1" x14ac:dyDescent="0.25">
      <c r="A55" s="126">
        <v>5</v>
      </c>
      <c r="B55" s="52"/>
      <c r="C55" s="125" t="s">
        <v>118</v>
      </c>
      <c r="D55" s="125"/>
      <c r="E55" s="125"/>
      <c r="F55" s="125"/>
      <c r="G55" s="125"/>
      <c r="H55" s="53">
        <v>0</v>
      </c>
    </row>
    <row r="56" spans="1:11" s="55" customFormat="1" x14ac:dyDescent="0.25">
      <c r="A56" s="126"/>
      <c r="B56" s="54"/>
      <c r="C56" s="139"/>
      <c r="D56" s="139"/>
      <c r="E56" s="139"/>
      <c r="F56" s="139"/>
      <c r="G56" s="139"/>
      <c r="H56" s="64"/>
    </row>
    <row r="57" spans="1:11" ht="15" customHeight="1" x14ac:dyDescent="0.25">
      <c r="A57" s="128" t="s">
        <v>93</v>
      </c>
      <c r="B57" s="128"/>
      <c r="C57" s="128"/>
      <c r="D57" s="128"/>
      <c r="E57" s="128"/>
      <c r="F57" s="128"/>
      <c r="G57" s="128"/>
      <c r="H57" s="128"/>
    </row>
    <row r="58" spans="1:11" x14ac:dyDescent="0.25">
      <c r="A58" s="138" t="s">
        <v>94</v>
      </c>
      <c r="B58" s="138"/>
      <c r="C58" s="138"/>
      <c r="D58" s="138"/>
      <c r="E58" s="29" t="s">
        <v>95</v>
      </c>
      <c r="F58" s="29" t="s">
        <v>96</v>
      </c>
      <c r="G58" s="29" t="s">
        <v>97</v>
      </c>
      <c r="H58" s="53" t="s">
        <v>98</v>
      </c>
    </row>
    <row r="59" spans="1:11" x14ac:dyDescent="0.25">
      <c r="A59" s="125" t="s">
        <v>99</v>
      </c>
      <c r="B59" s="125"/>
      <c r="C59" s="125"/>
      <c r="D59" s="125"/>
      <c r="E59" s="28">
        <v>203791.44</v>
      </c>
      <c r="F59" s="28">
        <v>195532.87</v>
      </c>
      <c r="G59" s="64">
        <f>H53</f>
        <v>203791.39199999993</v>
      </c>
      <c r="H59" s="64">
        <f t="shared" ref="H59:H65" si="0">F59-G59</f>
        <v>-8258.521999999939</v>
      </c>
    </row>
    <row r="60" spans="1:11" x14ac:dyDescent="0.25">
      <c r="A60" s="125" t="s">
        <v>100</v>
      </c>
      <c r="B60" s="125"/>
      <c r="C60" s="125"/>
      <c r="D60" s="125"/>
      <c r="E60" s="28">
        <v>78575.88</v>
      </c>
      <c r="F60" s="28">
        <v>75061.08</v>
      </c>
      <c r="G60" s="64">
        <f>H15</f>
        <v>178119.666</v>
      </c>
      <c r="H60" s="64">
        <f>F60-G60</f>
        <v>-103058.586</v>
      </c>
    </row>
    <row r="61" spans="1:11" x14ac:dyDescent="0.25">
      <c r="A61" s="125" t="s">
        <v>101</v>
      </c>
      <c r="B61" s="125"/>
      <c r="C61" s="125"/>
      <c r="D61" s="125"/>
      <c r="E61" s="28">
        <v>23320.32</v>
      </c>
      <c r="F61" s="28">
        <v>22157.94</v>
      </c>
      <c r="G61" s="28">
        <f>H24</f>
        <v>92945.9</v>
      </c>
      <c r="H61" s="64">
        <f t="shared" si="0"/>
        <v>-70787.959999999992</v>
      </c>
    </row>
    <row r="62" spans="1:11" x14ac:dyDescent="0.25">
      <c r="A62" s="125" t="s">
        <v>102</v>
      </c>
      <c r="B62" s="125"/>
      <c r="C62" s="125"/>
      <c r="D62" s="125"/>
      <c r="E62" s="28">
        <v>43521.120000000003</v>
      </c>
      <c r="F62" s="28">
        <v>41647.53</v>
      </c>
      <c r="G62" s="28">
        <f>H29</f>
        <v>27406.642</v>
      </c>
      <c r="H62" s="64">
        <f t="shared" si="0"/>
        <v>14240.887999999999</v>
      </c>
      <c r="K62" s="69"/>
    </row>
    <row r="63" spans="1:11" x14ac:dyDescent="0.25">
      <c r="A63" s="125" t="s">
        <v>104</v>
      </c>
      <c r="B63" s="125"/>
      <c r="C63" s="125"/>
      <c r="D63" s="125"/>
      <c r="E63" s="28">
        <v>20795.04</v>
      </c>
      <c r="F63" s="28">
        <v>19759.650000000001</v>
      </c>
      <c r="G63" s="56">
        <f>H36</f>
        <v>16518.894</v>
      </c>
      <c r="H63" s="64">
        <f t="shared" si="0"/>
        <v>3240.7560000000012</v>
      </c>
    </row>
    <row r="64" spans="1:11" s="57" customFormat="1" ht="15.75" customHeight="1" x14ac:dyDescent="0.25">
      <c r="A64" s="112" t="s">
        <v>130</v>
      </c>
      <c r="B64" s="113"/>
      <c r="C64" s="113"/>
      <c r="D64" s="114"/>
      <c r="E64" s="56">
        <v>2156.9499999999998</v>
      </c>
      <c r="F64" s="56">
        <v>1880.45</v>
      </c>
      <c r="G64" s="56">
        <f>E64</f>
        <v>2156.9499999999998</v>
      </c>
      <c r="H64" s="64">
        <f t="shared" si="0"/>
        <v>-276.49999999999977</v>
      </c>
    </row>
    <row r="65" spans="1:8" s="68" customFormat="1" ht="12.75" customHeight="1" x14ac:dyDescent="0.25">
      <c r="A65" s="112" t="s">
        <v>131</v>
      </c>
      <c r="B65" s="113"/>
      <c r="C65" s="113"/>
      <c r="D65" s="114"/>
      <c r="E65" s="67">
        <v>7113.18</v>
      </c>
      <c r="F65" s="67">
        <v>6435.96</v>
      </c>
      <c r="G65" s="67">
        <f>E65</f>
        <v>7113.18</v>
      </c>
      <c r="H65" s="64">
        <f t="shared" si="0"/>
        <v>-677.22000000000025</v>
      </c>
    </row>
    <row r="66" spans="1:8" x14ac:dyDescent="0.25">
      <c r="A66" s="112" t="s">
        <v>105</v>
      </c>
      <c r="B66" s="113"/>
      <c r="C66" s="113"/>
      <c r="D66" s="114"/>
      <c r="E66" s="28">
        <f>SUM(E59:E65)</f>
        <v>379273.93</v>
      </c>
      <c r="F66" s="28">
        <f>SUM(F59:F65)</f>
        <v>362475.4800000001</v>
      </c>
      <c r="G66" s="64">
        <f>SUM(G59:G65)</f>
        <v>528052.62399999995</v>
      </c>
      <c r="H66" s="64">
        <f>SUM(H59:H65)</f>
        <v>-165577.14399999991</v>
      </c>
    </row>
    <row r="67" spans="1:8" ht="24" customHeight="1" x14ac:dyDescent="0.25">
      <c r="A67" s="112" t="s">
        <v>106</v>
      </c>
      <c r="B67" s="113"/>
      <c r="C67" s="113"/>
      <c r="D67" s="114"/>
      <c r="E67" s="28">
        <v>0</v>
      </c>
      <c r="F67" s="58">
        <v>0</v>
      </c>
      <c r="G67" s="58">
        <f>E66*1/100</f>
        <v>3792.7392999999997</v>
      </c>
      <c r="H67" s="64">
        <f>F67-G67</f>
        <v>-3792.7392999999997</v>
      </c>
    </row>
    <row r="68" spans="1:8" x14ac:dyDescent="0.25">
      <c r="A68" s="125" t="s">
        <v>107</v>
      </c>
      <c r="B68" s="125"/>
      <c r="C68" s="125"/>
      <c r="D68" s="125"/>
      <c r="E68" s="28">
        <f>SUM(E66)</f>
        <v>379273.93</v>
      </c>
      <c r="F68" s="28">
        <f>SUM(F66)</f>
        <v>362475.4800000001</v>
      </c>
      <c r="G68" s="64">
        <f>G66+G67</f>
        <v>531845.36329999997</v>
      </c>
      <c r="H68" s="64">
        <f>H66+H67</f>
        <v>-169369.8832999999</v>
      </c>
    </row>
    <row r="69" spans="1:8" x14ac:dyDescent="0.25">
      <c r="A69" s="126" t="s">
        <v>142</v>
      </c>
      <c r="B69" s="126"/>
      <c r="C69" s="126"/>
      <c r="D69" s="126"/>
      <c r="E69" s="126"/>
      <c r="F69" s="126"/>
      <c r="G69" s="126"/>
      <c r="H69" s="126"/>
    </row>
    <row r="70" spans="1:8" s="69" customFormat="1" x14ac:dyDescent="0.25">
      <c r="A70" s="135" t="s">
        <v>128</v>
      </c>
      <c r="B70" s="136"/>
      <c r="C70" s="136"/>
      <c r="D70" s="136"/>
      <c r="E70" s="136"/>
      <c r="F70" s="136"/>
      <c r="G70" s="137"/>
      <c r="H70" s="64">
        <v>19787</v>
      </c>
    </row>
    <row r="71" spans="1:8" x14ac:dyDescent="0.25">
      <c r="A71" s="127" t="s">
        <v>129</v>
      </c>
      <c r="B71" s="127"/>
      <c r="C71" s="127"/>
      <c r="D71" s="127"/>
      <c r="E71" s="127"/>
      <c r="F71" s="127"/>
      <c r="G71" s="127"/>
      <c r="H71" s="64">
        <f>H68+H70</f>
        <v>-149582.8832999999</v>
      </c>
    </row>
    <row r="72" spans="1:8" x14ac:dyDescent="0.25">
      <c r="A72" s="127" t="s">
        <v>110</v>
      </c>
      <c r="B72" s="127"/>
      <c r="C72" s="127"/>
      <c r="D72" s="127"/>
      <c r="E72" s="127"/>
      <c r="F72" s="127"/>
      <c r="G72" s="127"/>
      <c r="H72" s="64">
        <v>64371</v>
      </c>
    </row>
    <row r="75" spans="1:8" x14ac:dyDescent="0.25">
      <c r="A75" s="123"/>
      <c r="B75" s="123"/>
      <c r="C75" s="123"/>
      <c r="D75" s="123"/>
      <c r="E75" s="123"/>
      <c r="F75" s="124"/>
      <c r="G75" s="124"/>
      <c r="H75" s="124"/>
    </row>
  </sheetData>
  <mergeCells count="76">
    <mergeCell ref="A70:G70"/>
    <mergeCell ref="A65:D65"/>
    <mergeCell ref="C41:G41"/>
    <mergeCell ref="C49:G49"/>
    <mergeCell ref="C50:G50"/>
    <mergeCell ref="A60:D60"/>
    <mergeCell ref="A61:D61"/>
    <mergeCell ref="A62:D62"/>
    <mergeCell ref="A58:D58"/>
    <mergeCell ref="C55:G55"/>
    <mergeCell ref="A55:A56"/>
    <mergeCell ref="C56:G56"/>
    <mergeCell ref="A38:H38"/>
    <mergeCell ref="C54:G54"/>
    <mergeCell ref="C52:G52"/>
    <mergeCell ref="C42:G42"/>
    <mergeCell ref="C43:G43"/>
    <mergeCell ref="C44:G44"/>
    <mergeCell ref="C45:G45"/>
    <mergeCell ref="C51:G51"/>
    <mergeCell ref="C46:G46"/>
    <mergeCell ref="C47:G47"/>
    <mergeCell ref="C48:G48"/>
    <mergeCell ref="C39:G39"/>
    <mergeCell ref="C40:G40"/>
    <mergeCell ref="A53:G53"/>
    <mergeCell ref="C9:G9"/>
    <mergeCell ref="C26:G26"/>
    <mergeCell ref="C23:G23"/>
    <mergeCell ref="A75:E75"/>
    <mergeCell ref="F75:H75"/>
    <mergeCell ref="A66:D66"/>
    <mergeCell ref="A68:D68"/>
    <mergeCell ref="A67:D67"/>
    <mergeCell ref="A69:H69"/>
    <mergeCell ref="A64:D64"/>
    <mergeCell ref="A72:G72"/>
    <mergeCell ref="A71:G71"/>
    <mergeCell ref="A57:H57"/>
    <mergeCell ref="A63:D63"/>
    <mergeCell ref="A59:D59"/>
    <mergeCell ref="A37:G37"/>
    <mergeCell ref="C30:G30"/>
    <mergeCell ref="C31:G31"/>
    <mergeCell ref="C32:G32"/>
    <mergeCell ref="C35:G35"/>
    <mergeCell ref="C34:G34"/>
    <mergeCell ref="C33:G33"/>
    <mergeCell ref="C24:G24"/>
    <mergeCell ref="C25:G25"/>
    <mergeCell ref="C10:G10"/>
    <mergeCell ref="C11:G11"/>
    <mergeCell ref="C13:G13"/>
    <mergeCell ref="C20:G20"/>
    <mergeCell ref="C22:G22"/>
    <mergeCell ref="A16:H16"/>
    <mergeCell ref="C12:G12"/>
    <mergeCell ref="C21:G21"/>
    <mergeCell ref="C18:G18"/>
    <mergeCell ref="C19:G19"/>
    <mergeCell ref="C29:G29"/>
    <mergeCell ref="A31:B36"/>
    <mergeCell ref="A1:H1"/>
    <mergeCell ref="A4:H4"/>
    <mergeCell ref="C8:G8"/>
    <mergeCell ref="C5:G5"/>
    <mergeCell ref="C3:G3"/>
    <mergeCell ref="C7:G7"/>
    <mergeCell ref="C6:G6"/>
    <mergeCell ref="A2:H2"/>
    <mergeCell ref="A3:B3"/>
    <mergeCell ref="C28:G28"/>
    <mergeCell ref="C27:G27"/>
    <mergeCell ref="C14:G14"/>
    <mergeCell ref="A15:G15"/>
    <mergeCell ref="C17:G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ColWidth="9.140625"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03" t="s">
        <v>65</v>
      </c>
      <c r="B1" s="103"/>
      <c r="C1" s="103"/>
      <c r="D1" s="103"/>
      <c r="E1" s="103"/>
      <c r="F1" s="103"/>
      <c r="G1" s="103"/>
      <c r="H1" s="103"/>
      <c r="I1" s="31"/>
      <c r="J1" s="31"/>
      <c r="K1" s="31"/>
      <c r="L1" s="31"/>
    </row>
    <row r="2" spans="1:12" ht="36" customHeight="1" x14ac:dyDescent="0.25">
      <c r="A2" s="115" t="s">
        <v>66</v>
      </c>
      <c r="B2" s="115"/>
      <c r="C2" s="115"/>
      <c r="D2" s="115"/>
      <c r="E2" s="115"/>
      <c r="F2" s="115"/>
      <c r="G2" s="115"/>
      <c r="H2" s="116"/>
    </row>
    <row r="3" spans="1:12" ht="27" customHeight="1" x14ac:dyDescent="0.25">
      <c r="A3" s="117" t="s">
        <v>111</v>
      </c>
      <c r="B3" s="118"/>
      <c r="C3" s="109" t="s">
        <v>92</v>
      </c>
      <c r="D3" s="110"/>
      <c r="E3" s="110"/>
      <c r="F3" s="110"/>
      <c r="G3" s="111"/>
      <c r="H3" s="28" t="s">
        <v>67</v>
      </c>
    </row>
    <row r="4" spans="1:12" ht="27" customHeight="1" x14ac:dyDescent="0.25">
      <c r="A4" s="104" t="s">
        <v>9</v>
      </c>
      <c r="B4" s="104"/>
      <c r="C4" s="104"/>
      <c r="D4" s="104"/>
      <c r="E4" s="104"/>
      <c r="F4" s="104"/>
      <c r="G4" s="104"/>
      <c r="H4" s="105"/>
    </row>
    <row r="5" spans="1:12" ht="24.75" customHeight="1" x14ac:dyDescent="0.25">
      <c r="A5" s="34" t="s">
        <v>68</v>
      </c>
      <c r="B5" s="41"/>
      <c r="C5" s="106" t="s">
        <v>8</v>
      </c>
      <c r="D5" s="107"/>
      <c r="E5" s="107"/>
      <c r="F5" s="107"/>
      <c r="G5" s="108"/>
      <c r="H5" s="37"/>
    </row>
    <row r="6" spans="1:12" ht="15" customHeight="1" x14ac:dyDescent="0.25">
      <c r="A6" s="34" t="s">
        <v>69</v>
      </c>
      <c r="B6" s="41"/>
      <c r="C6" s="140" t="s">
        <v>64</v>
      </c>
      <c r="D6" s="141"/>
      <c r="E6" s="141"/>
      <c r="F6" s="141"/>
      <c r="G6" s="142"/>
      <c r="H6" s="28"/>
    </row>
    <row r="7" spans="1:12" x14ac:dyDescent="0.25">
      <c r="A7" s="33"/>
      <c r="B7" s="38"/>
      <c r="C7" s="120"/>
      <c r="D7" s="121"/>
      <c r="E7" s="121"/>
      <c r="F7" s="121"/>
      <c r="G7" s="122"/>
      <c r="H7" s="28"/>
    </row>
    <row r="8" spans="1:12" x14ac:dyDescent="0.25">
      <c r="A8" s="33"/>
      <c r="B8" s="38"/>
      <c r="C8" s="120"/>
      <c r="D8" s="121"/>
      <c r="E8" s="121"/>
      <c r="F8" s="121"/>
      <c r="G8" s="122"/>
      <c r="H8" s="28"/>
    </row>
    <row r="9" spans="1:12" x14ac:dyDescent="0.25">
      <c r="A9" s="33"/>
      <c r="B9" s="38"/>
      <c r="C9" s="120"/>
      <c r="D9" s="121"/>
      <c r="E9" s="121"/>
      <c r="F9" s="121"/>
      <c r="G9" s="122"/>
      <c r="H9" s="28"/>
    </row>
    <row r="10" spans="1:12" x14ac:dyDescent="0.25">
      <c r="A10" s="33"/>
      <c r="B10" s="38"/>
      <c r="C10" s="120"/>
      <c r="D10" s="121"/>
      <c r="E10" s="121"/>
      <c r="F10" s="121"/>
      <c r="G10" s="122"/>
      <c r="H10" s="28"/>
    </row>
    <row r="11" spans="1:12" x14ac:dyDescent="0.25">
      <c r="A11" s="33"/>
      <c r="B11" s="38"/>
      <c r="C11" s="120"/>
      <c r="D11" s="121"/>
      <c r="E11" s="121"/>
      <c r="F11" s="121"/>
      <c r="G11" s="122"/>
      <c r="H11" s="28"/>
    </row>
    <row r="12" spans="1:12" x14ac:dyDescent="0.25">
      <c r="A12" s="33"/>
      <c r="B12" s="38"/>
      <c r="C12" s="120"/>
      <c r="D12" s="121"/>
      <c r="E12" s="121"/>
      <c r="F12" s="121"/>
      <c r="G12" s="122"/>
      <c r="H12" s="28"/>
    </row>
    <row r="13" spans="1:12" x14ac:dyDescent="0.25">
      <c r="A13" s="33"/>
      <c r="B13" s="38"/>
      <c r="C13" s="120"/>
      <c r="D13" s="121"/>
      <c r="E13" s="121"/>
      <c r="F13" s="121"/>
      <c r="G13" s="122"/>
      <c r="H13" s="28"/>
    </row>
    <row r="14" spans="1:12" x14ac:dyDescent="0.25">
      <c r="A14" s="33"/>
      <c r="B14" s="38"/>
      <c r="C14" s="120"/>
      <c r="D14" s="121"/>
      <c r="E14" s="121"/>
      <c r="F14" s="121"/>
      <c r="G14" s="122"/>
      <c r="H14" s="28"/>
    </row>
    <row r="15" spans="1:12" x14ac:dyDescent="0.25">
      <c r="A15" s="33"/>
      <c r="B15" s="38"/>
      <c r="C15" s="120"/>
      <c r="D15" s="121"/>
      <c r="E15" s="121"/>
      <c r="F15" s="121"/>
      <c r="G15" s="122"/>
      <c r="H15" s="28"/>
    </row>
    <row r="16" spans="1:12" x14ac:dyDescent="0.25">
      <c r="A16" s="33"/>
      <c r="B16" s="38"/>
      <c r="C16" s="120"/>
      <c r="D16" s="121"/>
      <c r="E16" s="121"/>
      <c r="F16" s="121"/>
      <c r="G16" s="122"/>
      <c r="H16" s="28"/>
    </row>
    <row r="17" spans="1:8" x14ac:dyDescent="0.25">
      <c r="A17" s="34" t="s">
        <v>70</v>
      </c>
      <c r="B17" s="41"/>
      <c r="C17" s="112" t="s">
        <v>59</v>
      </c>
      <c r="D17" s="113"/>
      <c r="E17" s="113"/>
      <c r="F17" s="113"/>
      <c r="G17" s="114"/>
      <c r="H17" s="27"/>
    </row>
    <row r="18" spans="1:8" x14ac:dyDescent="0.25">
      <c r="A18" s="117" t="s">
        <v>13</v>
      </c>
      <c r="B18" s="119"/>
      <c r="C18" s="119"/>
      <c r="D18" s="119"/>
      <c r="E18" s="119"/>
      <c r="F18" s="119"/>
      <c r="G18" s="118"/>
      <c r="H18" s="28"/>
    </row>
    <row r="19" spans="1:8" x14ac:dyDescent="0.25">
      <c r="A19" s="104" t="s">
        <v>71</v>
      </c>
      <c r="B19" s="104"/>
      <c r="C19" s="104"/>
      <c r="D19" s="104"/>
      <c r="E19" s="104"/>
      <c r="F19" s="104"/>
      <c r="G19" s="104"/>
      <c r="H19" s="105"/>
    </row>
    <row r="20" spans="1:8" x14ac:dyDescent="0.25">
      <c r="A20" s="34" t="s">
        <v>72</v>
      </c>
      <c r="B20" s="41"/>
      <c r="C20" s="112" t="s">
        <v>76</v>
      </c>
      <c r="D20" s="113"/>
      <c r="E20" s="113"/>
      <c r="F20" s="113"/>
      <c r="G20" s="114"/>
      <c r="H20" s="28" t="s">
        <v>67</v>
      </c>
    </row>
    <row r="21" spans="1:8" x14ac:dyDescent="0.25">
      <c r="A21" s="33"/>
      <c r="B21" s="38"/>
      <c r="C21" s="120"/>
      <c r="D21" s="121"/>
      <c r="E21" s="121"/>
      <c r="F21" s="121"/>
      <c r="G21" s="122"/>
      <c r="H21" s="28"/>
    </row>
    <row r="22" spans="1:8" x14ac:dyDescent="0.25">
      <c r="A22" s="33"/>
      <c r="B22" s="38"/>
      <c r="C22" s="120"/>
      <c r="D22" s="121"/>
      <c r="E22" s="121"/>
      <c r="F22" s="121"/>
      <c r="G22" s="122"/>
      <c r="H22" s="28"/>
    </row>
    <row r="23" spans="1:8" x14ac:dyDescent="0.25">
      <c r="A23" s="33"/>
      <c r="B23" s="38"/>
      <c r="C23" s="120"/>
      <c r="D23" s="121"/>
      <c r="E23" s="121"/>
      <c r="F23" s="121"/>
      <c r="G23" s="122"/>
      <c r="H23" s="28"/>
    </row>
    <row r="24" spans="1:8" x14ac:dyDescent="0.25">
      <c r="A24" s="34" t="s">
        <v>73</v>
      </c>
      <c r="B24" s="41"/>
      <c r="C24" s="112" t="s">
        <v>77</v>
      </c>
      <c r="D24" s="113"/>
      <c r="E24" s="113"/>
      <c r="F24" s="113"/>
      <c r="G24" s="114"/>
      <c r="H24" s="28"/>
    </row>
    <row r="25" spans="1:8" x14ac:dyDescent="0.25">
      <c r="A25" s="33"/>
      <c r="B25" s="38"/>
      <c r="C25" s="120"/>
      <c r="D25" s="121"/>
      <c r="E25" s="121"/>
      <c r="F25" s="121"/>
      <c r="G25" s="122"/>
      <c r="H25" s="28"/>
    </row>
    <row r="26" spans="1:8" x14ac:dyDescent="0.25">
      <c r="A26" s="33"/>
      <c r="B26" s="38"/>
      <c r="C26" s="120"/>
      <c r="D26" s="121"/>
      <c r="E26" s="121"/>
      <c r="F26" s="121"/>
      <c r="G26" s="122"/>
      <c r="H26" s="28"/>
    </row>
    <row r="27" spans="1:8" x14ac:dyDescent="0.25">
      <c r="A27" s="33"/>
      <c r="B27" s="38"/>
      <c r="C27" s="120"/>
      <c r="D27" s="121"/>
      <c r="E27" s="121"/>
      <c r="F27" s="121"/>
      <c r="G27" s="122"/>
      <c r="H27" s="28"/>
    </row>
    <row r="28" spans="1:8" x14ac:dyDescent="0.25">
      <c r="A28" s="34" t="s">
        <v>74</v>
      </c>
      <c r="B28" s="41"/>
      <c r="C28" s="112" t="s">
        <v>78</v>
      </c>
      <c r="D28" s="113"/>
      <c r="E28" s="113"/>
      <c r="F28" s="113"/>
      <c r="G28" s="114"/>
      <c r="H28" s="28"/>
    </row>
    <row r="29" spans="1:8" x14ac:dyDescent="0.25">
      <c r="A29" s="33"/>
      <c r="B29" s="38"/>
      <c r="C29" s="120"/>
      <c r="D29" s="121"/>
      <c r="E29" s="121"/>
      <c r="F29" s="121"/>
      <c r="G29" s="122"/>
      <c r="H29" s="28"/>
    </row>
    <row r="30" spans="1:8" x14ac:dyDescent="0.25">
      <c r="A30" s="33"/>
      <c r="B30" s="38"/>
      <c r="C30" s="120"/>
      <c r="D30" s="121"/>
      <c r="E30" s="121"/>
      <c r="F30" s="121"/>
      <c r="G30" s="122"/>
      <c r="H30" s="28"/>
    </row>
    <row r="31" spans="1:8" x14ac:dyDescent="0.25">
      <c r="A31" s="33"/>
      <c r="B31" s="38"/>
      <c r="C31" s="30"/>
      <c r="D31" s="44"/>
      <c r="E31" s="44"/>
      <c r="F31" s="44"/>
      <c r="G31" s="45"/>
      <c r="H31" s="28"/>
    </row>
    <row r="32" spans="1:8" x14ac:dyDescent="0.25">
      <c r="A32" s="39"/>
      <c r="B32" s="40"/>
      <c r="C32" s="46"/>
      <c r="D32" s="47"/>
      <c r="E32" s="47"/>
      <c r="F32" s="47"/>
      <c r="G32" s="48"/>
      <c r="H32" s="28"/>
    </row>
    <row r="33" spans="1:8" x14ac:dyDescent="0.25">
      <c r="A33" s="117" t="s">
        <v>18</v>
      </c>
      <c r="B33" s="119"/>
      <c r="C33" s="119"/>
      <c r="D33" s="119"/>
      <c r="E33" s="119"/>
      <c r="F33" s="119"/>
      <c r="G33" s="118"/>
      <c r="H33" s="35"/>
    </row>
    <row r="34" spans="1:8" x14ac:dyDescent="0.25">
      <c r="A34" s="129" t="s">
        <v>75</v>
      </c>
      <c r="B34" s="129"/>
      <c r="C34" s="130"/>
      <c r="D34" s="130"/>
      <c r="E34" s="130"/>
      <c r="F34" s="130"/>
      <c r="G34" s="130"/>
      <c r="H34" s="131"/>
    </row>
    <row r="35" spans="1:8" x14ac:dyDescent="0.25">
      <c r="A35" s="34" t="s">
        <v>79</v>
      </c>
      <c r="B35" s="41"/>
      <c r="C35" s="106" t="s">
        <v>20</v>
      </c>
      <c r="D35" s="107"/>
      <c r="E35" s="107"/>
      <c r="F35" s="107"/>
      <c r="G35" s="108"/>
      <c r="H35" s="28"/>
    </row>
    <row r="36" spans="1:8" x14ac:dyDescent="0.25">
      <c r="A36" s="34" t="s">
        <v>80</v>
      </c>
      <c r="B36" s="41"/>
      <c r="C36" s="106" t="s">
        <v>21</v>
      </c>
      <c r="D36" s="107"/>
      <c r="E36" s="107"/>
      <c r="F36" s="107"/>
      <c r="G36" s="108"/>
      <c r="H36" s="28"/>
    </row>
    <row r="37" spans="1:8" x14ac:dyDescent="0.25">
      <c r="A37" s="33" t="s">
        <v>81</v>
      </c>
      <c r="B37" s="38"/>
      <c r="C37" s="106" t="s">
        <v>22</v>
      </c>
      <c r="D37" s="107"/>
      <c r="E37" s="107"/>
      <c r="F37" s="107"/>
      <c r="G37" s="108"/>
      <c r="H37" s="28"/>
    </row>
    <row r="38" spans="1:8" x14ac:dyDescent="0.25">
      <c r="A38" s="34" t="s">
        <v>81</v>
      </c>
      <c r="B38" s="41"/>
      <c r="C38" s="106" t="s">
        <v>23</v>
      </c>
      <c r="D38" s="107"/>
      <c r="E38" s="107"/>
      <c r="F38" s="107"/>
      <c r="G38" s="108"/>
      <c r="H38" s="28"/>
    </row>
    <row r="39" spans="1:8" x14ac:dyDescent="0.25">
      <c r="A39" s="33" t="s">
        <v>82</v>
      </c>
      <c r="B39" s="38"/>
      <c r="C39" s="106" t="s">
        <v>3</v>
      </c>
      <c r="D39" s="107"/>
      <c r="E39" s="107"/>
      <c r="F39" s="107"/>
      <c r="G39" s="108"/>
      <c r="H39" s="28"/>
    </row>
    <row r="40" spans="1:8" x14ac:dyDescent="0.25">
      <c r="A40" s="34" t="s">
        <v>83</v>
      </c>
      <c r="B40" s="41"/>
      <c r="C40" s="106" t="s">
        <v>25</v>
      </c>
      <c r="D40" s="107"/>
      <c r="E40" s="107"/>
      <c r="F40" s="107"/>
      <c r="G40" s="108"/>
      <c r="H40" s="28"/>
    </row>
    <row r="41" spans="1:8" x14ac:dyDescent="0.25">
      <c r="A41" s="33" t="s">
        <v>84</v>
      </c>
      <c r="B41" s="38"/>
      <c r="C41" s="106" t="s">
        <v>26</v>
      </c>
      <c r="D41" s="107"/>
      <c r="E41" s="107"/>
      <c r="F41" s="107"/>
      <c r="G41" s="108"/>
      <c r="H41" s="28"/>
    </row>
    <row r="42" spans="1:8" x14ac:dyDescent="0.25">
      <c r="A42" s="34" t="s">
        <v>85</v>
      </c>
      <c r="B42" s="41"/>
      <c r="C42" s="106" t="s">
        <v>52</v>
      </c>
      <c r="D42" s="107"/>
      <c r="E42" s="107"/>
      <c r="F42" s="107"/>
      <c r="G42" s="108"/>
      <c r="H42" s="28"/>
    </row>
    <row r="43" spans="1:8" x14ac:dyDescent="0.25">
      <c r="A43" s="33" t="s">
        <v>86</v>
      </c>
      <c r="B43" s="38"/>
      <c r="C43" s="106" t="s">
        <v>6</v>
      </c>
      <c r="D43" s="107"/>
      <c r="E43" s="107"/>
      <c r="F43" s="107"/>
      <c r="G43" s="108"/>
      <c r="H43" s="28"/>
    </row>
    <row r="44" spans="1:8" x14ac:dyDescent="0.25">
      <c r="A44" s="34" t="s">
        <v>87</v>
      </c>
      <c r="B44" s="41"/>
      <c r="C44" s="106" t="s">
        <v>28</v>
      </c>
      <c r="D44" s="107"/>
      <c r="E44" s="107"/>
      <c r="F44" s="107"/>
      <c r="G44" s="108"/>
      <c r="H44" s="28"/>
    </row>
    <row r="45" spans="1:8" x14ac:dyDescent="0.25">
      <c r="A45" s="33" t="s">
        <v>88</v>
      </c>
      <c r="B45" s="38"/>
      <c r="C45" s="106" t="s">
        <v>51</v>
      </c>
      <c r="D45" s="107"/>
      <c r="E45" s="107"/>
      <c r="F45" s="107"/>
      <c r="G45" s="108"/>
      <c r="H45" s="28"/>
    </row>
    <row r="46" spans="1:8" x14ac:dyDescent="0.25">
      <c r="A46" s="34" t="s">
        <v>89</v>
      </c>
      <c r="B46" s="41"/>
      <c r="C46" s="106" t="s">
        <v>30</v>
      </c>
      <c r="D46" s="107"/>
      <c r="E46" s="107"/>
      <c r="F46" s="107"/>
      <c r="G46" s="108"/>
      <c r="H46" s="28"/>
    </row>
    <row r="47" spans="1:8" x14ac:dyDescent="0.25">
      <c r="A47" s="33" t="s">
        <v>90</v>
      </c>
      <c r="B47" s="38"/>
      <c r="C47" s="106" t="s">
        <v>31</v>
      </c>
      <c r="D47" s="107"/>
      <c r="E47" s="107"/>
      <c r="F47" s="107"/>
      <c r="G47" s="108"/>
      <c r="H47" s="28"/>
    </row>
    <row r="48" spans="1:8" ht="24" x14ac:dyDescent="0.25">
      <c r="A48" s="42" t="s">
        <v>91</v>
      </c>
      <c r="B48" s="43"/>
      <c r="C48" s="132" t="s">
        <v>57</v>
      </c>
      <c r="D48" s="133"/>
      <c r="E48" s="133"/>
      <c r="F48" s="133"/>
      <c r="G48" s="134"/>
      <c r="H48" s="28"/>
    </row>
    <row r="49" spans="1:8" x14ac:dyDescent="0.25">
      <c r="A49" s="117" t="s">
        <v>32</v>
      </c>
      <c r="B49" s="119"/>
      <c r="C49" s="119"/>
      <c r="D49" s="119"/>
      <c r="E49" s="119"/>
      <c r="F49" s="119"/>
      <c r="G49" s="118"/>
      <c r="H49" s="36"/>
    </row>
    <row r="51" spans="1:8" x14ac:dyDescent="0.25">
      <c r="A51" s="128" t="s">
        <v>93</v>
      </c>
      <c r="B51" s="128"/>
      <c r="C51" s="128"/>
      <c r="D51" s="128"/>
      <c r="E51" s="128"/>
      <c r="F51" s="128"/>
      <c r="G51" s="128"/>
      <c r="H51" s="128"/>
    </row>
    <row r="52" spans="1:8" x14ac:dyDescent="0.25">
      <c r="A52" s="138" t="s">
        <v>94</v>
      </c>
      <c r="B52" s="138"/>
      <c r="C52" s="138"/>
      <c r="D52" s="138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25" t="s">
        <v>99</v>
      </c>
      <c r="B53" s="125"/>
      <c r="C53" s="125"/>
      <c r="D53" s="125"/>
      <c r="E53" s="28"/>
      <c r="F53" s="28"/>
      <c r="G53" s="28"/>
      <c r="H53" s="28"/>
    </row>
    <row r="54" spans="1:8" x14ac:dyDescent="0.25">
      <c r="A54" s="125" t="s">
        <v>100</v>
      </c>
      <c r="B54" s="125"/>
      <c r="C54" s="125"/>
      <c r="D54" s="125"/>
      <c r="E54" s="28"/>
      <c r="F54" s="28"/>
      <c r="G54" s="28"/>
      <c r="H54" s="28"/>
    </row>
    <row r="55" spans="1:8" x14ac:dyDescent="0.25">
      <c r="A55" s="125" t="s">
        <v>101</v>
      </c>
      <c r="B55" s="125"/>
      <c r="C55" s="125"/>
      <c r="D55" s="125"/>
      <c r="E55" s="28"/>
      <c r="F55" s="28"/>
      <c r="G55" s="28"/>
      <c r="H55" s="28"/>
    </row>
    <row r="56" spans="1:8" x14ac:dyDescent="0.25">
      <c r="A56" s="125" t="s">
        <v>102</v>
      </c>
      <c r="B56" s="125"/>
      <c r="C56" s="125"/>
      <c r="D56" s="125"/>
      <c r="E56" s="28"/>
      <c r="F56" s="28"/>
      <c r="G56" s="28"/>
      <c r="H56" s="28"/>
    </row>
    <row r="57" spans="1:8" x14ac:dyDescent="0.25">
      <c r="A57" s="125" t="s">
        <v>103</v>
      </c>
      <c r="B57" s="125"/>
      <c r="C57" s="125"/>
      <c r="D57" s="125"/>
      <c r="E57" s="28"/>
      <c r="F57" s="28"/>
      <c r="G57" s="28"/>
      <c r="H57" s="28"/>
    </row>
    <row r="58" spans="1:8" x14ac:dyDescent="0.25">
      <c r="A58" s="125" t="s">
        <v>104</v>
      </c>
      <c r="B58" s="125"/>
      <c r="C58" s="125"/>
      <c r="D58" s="125"/>
      <c r="E58" s="28"/>
      <c r="F58" s="28"/>
      <c r="G58" s="28"/>
      <c r="H58" s="28"/>
    </row>
    <row r="59" spans="1:8" x14ac:dyDescent="0.25">
      <c r="A59" s="112" t="s">
        <v>105</v>
      </c>
      <c r="B59" s="113"/>
      <c r="C59" s="113"/>
      <c r="D59" s="114"/>
      <c r="E59" s="28"/>
      <c r="F59" s="28"/>
      <c r="G59" s="28"/>
      <c r="H59" s="28"/>
    </row>
    <row r="60" spans="1:8" x14ac:dyDescent="0.25">
      <c r="A60" s="112" t="s">
        <v>106</v>
      </c>
      <c r="B60" s="113"/>
      <c r="C60" s="113"/>
      <c r="D60" s="114"/>
      <c r="E60" s="28"/>
      <c r="F60" s="28"/>
      <c r="G60" s="28"/>
      <c r="H60" s="28"/>
    </row>
    <row r="61" spans="1:8" x14ac:dyDescent="0.25">
      <c r="A61" s="125" t="s">
        <v>107</v>
      </c>
      <c r="B61" s="125"/>
      <c r="C61" s="125"/>
      <c r="D61" s="125"/>
      <c r="E61" s="28"/>
      <c r="F61" s="28"/>
      <c r="G61" s="28"/>
      <c r="H61" s="28"/>
    </row>
    <row r="62" spans="1:8" x14ac:dyDescent="0.25">
      <c r="A62" s="126" t="s">
        <v>108</v>
      </c>
      <c r="B62" s="126"/>
      <c r="C62" s="126"/>
      <c r="D62" s="126"/>
      <c r="E62" s="126"/>
      <c r="F62" s="126"/>
      <c r="G62" s="126"/>
      <c r="H62" s="126"/>
    </row>
    <row r="63" spans="1:8" x14ac:dyDescent="0.25">
      <c r="A63" s="127" t="s">
        <v>109</v>
      </c>
      <c r="B63" s="127"/>
      <c r="C63" s="127"/>
      <c r="D63" s="127"/>
      <c r="E63" s="127"/>
      <c r="F63" s="127"/>
      <c r="G63" s="127"/>
      <c r="H63" s="28"/>
    </row>
    <row r="64" spans="1:8" x14ac:dyDescent="0.25">
      <c r="A64" s="127" t="s">
        <v>110</v>
      </c>
      <c r="B64" s="127"/>
      <c r="C64" s="127"/>
      <c r="D64" s="127"/>
      <c r="E64" s="127"/>
      <c r="F64" s="127"/>
      <c r="G64" s="127"/>
      <c r="H64" s="28"/>
    </row>
    <row r="67" spans="1:8" x14ac:dyDescent="0.25">
      <c r="A67" s="123" t="s">
        <v>112</v>
      </c>
      <c r="B67" s="123"/>
      <c r="C67" s="123"/>
      <c r="D67" s="123"/>
      <c r="E67" s="123"/>
      <c r="F67" s="124" t="s">
        <v>113</v>
      </c>
      <c r="G67" s="124"/>
      <c r="H67" s="124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2017-04-04T03:57:42Z</cp:lastPrinted>
  <dcterms:created xsi:type="dcterms:W3CDTF">2009-07-23T06:35:24Z</dcterms:created>
  <dcterms:modified xsi:type="dcterms:W3CDTF">2018-03-09T03:58:04Z</dcterms:modified>
</cp:coreProperties>
</file>