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7" i="2" l="1"/>
  <c r="E68" i="2"/>
  <c r="G69" i="2" s="1"/>
  <c r="H53" i="2"/>
  <c r="H52" i="2"/>
  <c r="H51" i="2"/>
  <c r="H47" i="2"/>
  <c r="H40" i="2"/>
  <c r="H5" i="2"/>
  <c r="H67" i="2" l="1"/>
  <c r="H29" i="2" l="1"/>
  <c r="H50" i="2"/>
  <c r="H46" i="2"/>
  <c r="H44" i="2"/>
  <c r="H41" i="2"/>
  <c r="F68" i="2" l="1"/>
  <c r="G66" i="2" l="1"/>
  <c r="H66" i="2" s="1"/>
  <c r="G65" i="2"/>
  <c r="H65" i="2" s="1"/>
  <c r="H48" i="2" l="1"/>
  <c r="H36" i="2"/>
  <c r="H37" i="2" s="1"/>
  <c r="G64" i="2" s="1"/>
  <c r="H23" i="2" l="1"/>
  <c r="H24" i="2" s="1"/>
  <c r="E70" i="2"/>
  <c r="H14" i="2"/>
  <c r="H15" i="2" s="1"/>
  <c r="H45" i="2"/>
  <c r="H43" i="2"/>
  <c r="H42" i="2"/>
  <c r="H54" i="2" l="1"/>
  <c r="G60" i="2" s="1"/>
  <c r="H60" i="2" s="1"/>
  <c r="H30" i="2"/>
  <c r="G63" i="2" s="1"/>
  <c r="G61" i="2"/>
  <c r="H61" i="2" s="1"/>
  <c r="F70" i="2"/>
  <c r="G62" i="2" l="1"/>
  <c r="H64" i="2"/>
  <c r="H63" i="2"/>
  <c r="G68" i="2" l="1"/>
  <c r="G70" i="2" s="1"/>
  <c r="H62" i="2"/>
  <c r="H68" i="2" s="1"/>
  <c r="H70" i="2" s="1"/>
  <c r="H73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34" i="1" s="1"/>
  <c r="G12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<sst xmlns="http://schemas.openxmlformats.org/spreadsheetml/2006/main" count="243" uniqueCount="149">
  <si>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</si>
  <si>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</si>
  <si>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</si>
  <si>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</si>
  <si>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</si>
  <si>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</si>
  <si>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</si>
  <si>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</si>
  <si>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</si>
  <si>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</si>
  <si>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</si>
  <si>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</si>
  <si>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</si>
  <si>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</si>
  <si>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</si>
  <si>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</si>
  <si>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</si>
  <si>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</si>
  <si>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</si>
  <si>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</si>
  <si>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</si>
  <si>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</si>
  <si>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</si>
  <si>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</si>
  <si>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</si>
  <si>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</si>
  <si>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</si>
  <si>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</si>
  <si>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</si>
  <si>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</si>
  <si>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</si>
  <si>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</si>
  <si>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</si>
  <si>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</si>
  <si>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</si>
  <si>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</si>
  <si>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</si>
  <si>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</si>
  <si>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</si>
  <si>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</si>
  <si>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</si>
  <si>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</si>
  <si>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</si>
  <si>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</si>
  <si>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</si>
  <si>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</si>
  <si>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</si>
  <si>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</si>
  <si>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</si>
  <si>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</si>
  <si>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</si>
  <si>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</si>
  <si>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</si>
  <si>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</si>
  <si>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</si>
  <si>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</si>
  <si>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</si>
  <si>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</si>
  <si>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</si>
  <si>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</si>
  <si>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</si>
  <si>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</si>
  <si>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</si>
  <si>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</si>
  <si>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</si>
  <si>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</si>
  <si>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</si>
  <si>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</si>
  <si>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</si>
  <si>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</si>
  <si>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</si>
  <si>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</si>
  <si>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</si>
  <si>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</si>
  <si>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</si>
  <si>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</si>
  <si>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</si>
  <si>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</si>
  <si>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</si>
  <si>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</si>
  <si>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</si>
  <si>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</si>
  <si>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</si>
  <si>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</si>
  <si>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</si>
  <si>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</si>
  <si>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</si>
  <si>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</si>
  <si>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</si>
  <si>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</si>
  <si>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</si>
  <si>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</si>
  <si>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</si>
  <si>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</si>
  <si>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</si>
  <si>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</si>
  <si>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</si>
  <si>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</si>
  <si>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</si>
  <si>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</si>
  <si>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</si>
  <si>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</si>
  <si>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</si>
  <si>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</si>
  <si>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</si>
  <si>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</si>
  <si>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</si>
  <si>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</si>
  <si>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</si>
  <si>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</si>
  <si>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</si>
  <si>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</si>
  <si>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</si>
  <si>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</si>
  <si>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</si>
  <si>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</si>
  <si>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</si>
  <si>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</si>
  <si>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</si>
  <si>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общая задолженность потребителей сначала обслуживания на 0 01.01.17</t>
  </si>
  <si>
    <t>остаток денежных средств на 01.01.17 г</t>
  </si>
  <si>
    <t>Проверка технического состояния видимых частей несущих конструкций и ненесущих конструкций многоквартирных домов</t>
  </si>
  <si>
    <t>проведение профилактических работ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</si>
  <si>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</si>
  <si>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ОИ МКД (вода)</t>
  </si>
  <si>
    <t>ОИ МКД (эл. эн)</t>
  </si>
  <si>
    <t>остаток денежных средств на 01.01.18 г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</si>
  <si>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       
</t>
  </si>
  <si>
    <t>дезинсекция от блох</t>
  </si>
  <si>
    <t>установка табличек над подъездами</t>
  </si>
  <si>
    <t xml:space="preserve">ремонт межблочных швов </t>
  </si>
  <si>
    <t>Ремонт ВДО отопления кв.50</t>
  </si>
  <si>
    <t>сбор (%)              54%</t>
  </si>
  <si>
    <t>Отчет управляющей организации ООО "ЖЭУ" о выполненных работах по договору работ и услуг по управлению,содержанию и ремонту общего имущества собственников помещений в многоквартирном доме №50 по ул.Советская    г. Корсакова                                                                                                                             С 01.07.2017г по 31.12.2017г                                                                                                                                          Обслуживание с 01 июля 2017г (Собрание) ;     размер платы 24,0 руб. на 1 м2;                                       площадь помещения: 4388,2 м2</t>
  </si>
  <si>
    <t>обслуживание одпу</t>
  </si>
  <si>
    <t>пробивка канализационных выпусков в пордвальном помещении</t>
  </si>
  <si>
    <t>ремонт стояка водоснабжения по стояку кв59</t>
  </si>
  <si>
    <t>Ремонт ВДО канализации постояку  кв.64 ,по стояку кв.57</t>
  </si>
  <si>
    <t>ремонтВДО  электроснабжения  вподвале №4,5,6, ВРУ</t>
  </si>
  <si>
    <t>Ремонт ВОО электроснабжения в подъезде №1</t>
  </si>
  <si>
    <t>Ремонт ВДО электроснабжения заменой светильников и установкой датчиков на движение</t>
  </si>
  <si>
    <t>Очистка крыши от снега и наледи</t>
  </si>
  <si>
    <t>нремонт подвальных окон, установка решетки в подвале №1,6</t>
  </si>
  <si>
    <t>Изготовление покрышек на подвальные окна</t>
  </si>
  <si>
    <t>Ремонт нижней разводки ВДО водоснабжения в подвале</t>
  </si>
  <si>
    <t>Ремонт нижней разводки ВДО канализации в подвале</t>
  </si>
  <si>
    <t>,</t>
  </si>
  <si>
    <t>изготовление и установка лестничных маршей к детской площадке и ремонт скамеек</t>
  </si>
  <si>
    <t>промывка и опрессовка системы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</si>
</sst>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1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1" fillId="0" borderId="1" xfId="1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93" t="s">
        <v>61</v>
      </c>
      <c r="B1" s="93"/>
      <c r="C1" s="93"/>
      <c r="D1" s="93"/>
      <c r="E1" s="93"/>
      <c r="F1" s="93"/>
      <c r="G1" s="93"/>
    </row>
    <row r="2" spans="1:8" ht="29.25" customHeight="1" x14ac:dyDescent="0.25">
      <c r="A2" s="86" t="s">
        <v>60</v>
      </c>
      <c r="B2" s="86"/>
      <c r="C2" s="86"/>
      <c r="D2" s="86"/>
      <c r="E2" s="86"/>
      <c r="F2" s="86"/>
      <c r="G2" s="86"/>
    </row>
    <row r="3" spans="1:8" ht="15" customHeight="1" x14ac:dyDescent="0.25">
      <c r="A3" s="99" t="s">
        <v>62</v>
      </c>
      <c r="B3" s="99"/>
      <c r="C3" s="99"/>
      <c r="D3" s="99"/>
      <c r="E3" s="99"/>
      <c r="F3" s="99"/>
      <c r="G3" s="99"/>
    </row>
    <row r="4" spans="1:8" ht="27.75" customHeight="1" x14ac:dyDescent="0.25">
      <c r="A4" s="86" t="s">
        <v>63</v>
      </c>
      <c r="B4" s="86"/>
      <c r="C4" s="86"/>
      <c r="D4" s="86"/>
      <c r="E4" s="86"/>
      <c r="F4" s="86"/>
      <c r="G4" s="86"/>
    </row>
    <row r="5" spans="1:8" hidden="1" x14ac:dyDescent="0.25">
      <c r="A5" s="87"/>
      <c r="B5" s="88"/>
      <c r="C5" s="88"/>
      <c r="D5" s="88"/>
      <c r="E5" s="88"/>
      <c r="F5" s="88"/>
      <c r="G5" s="88"/>
    </row>
    <row r="6" spans="1:8" ht="106.5" customHeight="1" x14ac:dyDescent="0.25">
      <c r="A6" s="9" t="s">
        <v>0</v>
      </c>
      <c r="B6" s="83" t="s">
        <v>1</v>
      </c>
      <c r="C6" s="85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3" t="s">
        <v>9</v>
      </c>
      <c r="C7" s="84"/>
      <c r="D7" s="84"/>
      <c r="E7" s="84"/>
      <c r="F7" s="84"/>
      <c r="G7" s="85"/>
    </row>
    <row r="8" spans="1:8" ht="57.75" customHeight="1" x14ac:dyDescent="0.25">
      <c r="A8" s="13" t="s">
        <v>33</v>
      </c>
      <c r="B8" s="83" t="s">
        <v>8</v>
      </c>
      <c r="C8" s="85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3" t="s">
        <v>64</v>
      </c>
      <c r="C9" s="100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3" t="s">
        <v>59</v>
      </c>
      <c r="C11" s="85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3" t="s">
        <v>13</v>
      </c>
      <c r="C12" s="85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95" t="s">
        <v>15</v>
      </c>
      <c r="C13" s="96"/>
      <c r="D13" s="96"/>
      <c r="E13" s="96"/>
      <c r="F13" s="96"/>
      <c r="G13" s="97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3" t="s">
        <v>17</v>
      </c>
      <c r="C15" s="85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89" t="s">
        <v>27</v>
      </c>
      <c r="C16" s="90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91" t="s">
        <v>18</v>
      </c>
      <c r="C17" s="92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3" t="s">
        <v>19</v>
      </c>
      <c r="C18" s="84"/>
      <c r="D18" s="84"/>
      <c r="E18" s="84"/>
      <c r="F18" s="84"/>
      <c r="G18" s="85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8" t="s">
        <v>32</v>
      </c>
      <c r="C32" s="98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4" t="s">
        <v>58</v>
      </c>
      <c r="C34" s="94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80" t="s">
        <v>53</v>
      </c>
      <c r="B35" s="80"/>
      <c r="C35" s="80"/>
      <c r="D35" s="80"/>
      <c r="E35" s="80"/>
      <c r="F35" s="80"/>
      <c r="G35" s="80"/>
    </row>
    <row r="36" spans="1:13" x14ac:dyDescent="0.25">
      <c r="A36" s="81"/>
      <c r="B36" s="81"/>
      <c r="C36" s="81"/>
      <c r="D36" s="81"/>
      <c r="E36" s="81"/>
      <c r="F36" s="81"/>
      <c r="G36" s="81"/>
      <c r="M36" s="19"/>
    </row>
    <row r="37" spans="1:13" x14ac:dyDescent="0.25">
      <c r="A37" s="81"/>
      <c r="B37" s="81"/>
      <c r="C37" s="81"/>
      <c r="D37" s="81"/>
      <c r="E37" s="81"/>
      <c r="F37" s="81"/>
      <c r="G37" s="81"/>
    </row>
    <row r="38" spans="1:13" x14ac:dyDescent="0.25">
      <c r="A38" s="81"/>
      <c r="B38" s="81"/>
      <c r="C38" s="81"/>
      <c r="D38" s="81"/>
      <c r="E38" s="81"/>
      <c r="F38" s="81"/>
      <c r="G38" s="81"/>
    </row>
    <row r="39" spans="1:13" x14ac:dyDescent="0.25">
      <c r="A39" s="82" t="s">
        <v>54</v>
      </c>
      <c r="B39" s="82"/>
      <c r="C39" s="82"/>
      <c r="D39" s="82"/>
      <c r="E39" s="82"/>
      <c r="F39" s="82"/>
      <c r="G39" s="82"/>
    </row>
    <row r="40" spans="1:13" x14ac:dyDescent="0.25">
      <c r="A40" s="82"/>
      <c r="B40" s="82"/>
      <c r="C40" s="82"/>
      <c r="D40" s="82"/>
      <c r="E40" s="82"/>
      <c r="F40" s="82"/>
      <c r="G40" s="82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28" zoomScale="85" zoomScaleNormal="85" workbookViewId="0">
      <selection activeCell="O27" sqref="O27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77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39" t="s">
        <v>133</v>
      </c>
      <c r="B1" s="139"/>
      <c r="C1" s="139"/>
      <c r="D1" s="139"/>
      <c r="E1" s="139"/>
      <c r="F1" s="139"/>
      <c r="G1" s="139"/>
      <c r="H1" s="139"/>
      <c r="I1" s="31"/>
      <c r="J1" s="31"/>
      <c r="K1" s="31"/>
      <c r="L1" s="31"/>
    </row>
    <row r="2" spans="1:12" ht="36" customHeight="1" x14ac:dyDescent="0.25">
      <c r="A2" s="141" t="s">
        <v>66</v>
      </c>
      <c r="B2" s="141"/>
      <c r="C2" s="141"/>
      <c r="D2" s="141"/>
      <c r="E2" s="141"/>
      <c r="F2" s="141"/>
      <c r="G2" s="141"/>
      <c r="H2" s="141"/>
    </row>
    <row r="3" spans="1:12" ht="27" customHeight="1" x14ac:dyDescent="0.25">
      <c r="A3" s="119" t="s">
        <v>111</v>
      </c>
      <c r="B3" s="119"/>
      <c r="C3" s="118" t="s">
        <v>92</v>
      </c>
      <c r="D3" s="118"/>
      <c r="E3" s="118"/>
      <c r="F3" s="118"/>
      <c r="G3" s="118"/>
      <c r="H3" s="60" t="s">
        <v>67</v>
      </c>
    </row>
    <row r="4" spans="1:12" ht="27" customHeight="1" x14ac:dyDescent="0.25">
      <c r="A4" s="118" t="s">
        <v>115</v>
      </c>
      <c r="B4" s="118"/>
      <c r="C4" s="118"/>
      <c r="D4" s="118"/>
      <c r="E4" s="118"/>
      <c r="F4" s="118"/>
      <c r="G4" s="118"/>
      <c r="H4" s="118"/>
    </row>
    <row r="5" spans="1:12" ht="24.75" customHeight="1" x14ac:dyDescent="0.25">
      <c r="A5" s="66" t="s">
        <v>68</v>
      </c>
      <c r="B5" s="66"/>
      <c r="C5" s="140" t="s">
        <v>121</v>
      </c>
      <c r="D5" s="140"/>
      <c r="E5" s="140"/>
      <c r="F5" s="140"/>
      <c r="G5" s="140"/>
      <c r="H5" s="74">
        <f>0.19*J40*J41</f>
        <v>5002.5479999999998</v>
      </c>
    </row>
    <row r="6" spans="1:12" ht="15" customHeight="1" x14ac:dyDescent="0.25">
      <c r="A6" s="34" t="s">
        <v>69</v>
      </c>
      <c r="B6" s="41"/>
      <c r="C6" s="104" t="s">
        <v>64</v>
      </c>
      <c r="D6" s="105"/>
      <c r="E6" s="105"/>
      <c r="F6" s="105"/>
      <c r="G6" s="106"/>
      <c r="H6" s="60"/>
    </row>
    <row r="7" spans="1:12" ht="26.25" customHeight="1" x14ac:dyDescent="0.25">
      <c r="A7" s="33"/>
      <c r="B7" s="38"/>
      <c r="C7" s="101" t="s">
        <v>140</v>
      </c>
      <c r="D7" s="102"/>
      <c r="E7" s="102"/>
      <c r="F7" s="102"/>
      <c r="G7" s="103"/>
      <c r="H7" s="60">
        <v>243555</v>
      </c>
    </row>
    <row r="8" spans="1:12" x14ac:dyDescent="0.25">
      <c r="A8" s="33"/>
      <c r="B8" s="38"/>
      <c r="C8" s="101" t="s">
        <v>130</v>
      </c>
      <c r="D8" s="102"/>
      <c r="E8" s="102"/>
      <c r="F8" s="102"/>
      <c r="G8" s="103"/>
      <c r="H8" s="60"/>
    </row>
    <row r="9" spans="1:12" s="79" customFormat="1" x14ac:dyDescent="0.25">
      <c r="A9" s="33"/>
      <c r="B9" s="38"/>
      <c r="C9" s="101" t="s">
        <v>142</v>
      </c>
      <c r="D9" s="102"/>
      <c r="E9" s="102"/>
      <c r="F9" s="102"/>
      <c r="G9" s="103"/>
      <c r="H9" s="60">
        <v>7765.72</v>
      </c>
    </row>
    <row r="10" spans="1:12" s="79" customFormat="1" x14ac:dyDescent="0.25">
      <c r="A10" s="33"/>
      <c r="B10" s="38"/>
      <c r="C10" s="101" t="s">
        <v>143</v>
      </c>
      <c r="D10" s="102"/>
      <c r="E10" s="102"/>
      <c r="F10" s="102"/>
      <c r="G10" s="103"/>
      <c r="H10" s="60">
        <v>6231.14</v>
      </c>
    </row>
    <row r="11" spans="1:12" s="79" customFormat="1" x14ac:dyDescent="0.25">
      <c r="A11" s="33"/>
      <c r="B11" s="38"/>
      <c r="C11" s="101" t="s">
        <v>147</v>
      </c>
      <c r="D11" s="102"/>
      <c r="E11" s="102"/>
      <c r="F11" s="102"/>
      <c r="G11" s="103"/>
      <c r="H11" s="60">
        <v>17883.45</v>
      </c>
    </row>
    <row r="12" spans="1:12" x14ac:dyDescent="0.25">
      <c r="A12" s="33"/>
      <c r="B12" s="38"/>
      <c r="C12" s="101" t="s">
        <v>141</v>
      </c>
      <c r="D12" s="102"/>
      <c r="E12" s="102"/>
      <c r="F12" s="102"/>
      <c r="G12" s="103"/>
      <c r="H12" s="60">
        <v>6000</v>
      </c>
    </row>
    <row r="13" spans="1:12" s="65" customFormat="1" x14ac:dyDescent="0.25">
      <c r="A13" s="33"/>
      <c r="B13" s="38"/>
      <c r="C13" s="101"/>
      <c r="D13" s="102"/>
      <c r="E13" s="102"/>
      <c r="F13" s="102"/>
      <c r="G13" s="103"/>
      <c r="H13" s="60"/>
    </row>
    <row r="14" spans="1:12" ht="26.25" customHeight="1" x14ac:dyDescent="0.25">
      <c r="A14" s="34" t="s">
        <v>70</v>
      </c>
      <c r="B14" s="41"/>
      <c r="C14" s="104" t="s">
        <v>59</v>
      </c>
      <c r="D14" s="105"/>
      <c r="E14" s="105"/>
      <c r="F14" s="105"/>
      <c r="G14" s="106"/>
      <c r="H14" s="75">
        <f>0.04*J40*J41</f>
        <v>1053.1679999999999</v>
      </c>
    </row>
    <row r="15" spans="1:12" ht="15" customHeight="1" x14ac:dyDescent="0.25">
      <c r="A15" s="108" t="s">
        <v>13</v>
      </c>
      <c r="B15" s="109"/>
      <c r="C15" s="109"/>
      <c r="D15" s="109"/>
      <c r="E15" s="109"/>
      <c r="F15" s="109"/>
      <c r="G15" s="110"/>
      <c r="H15" s="60">
        <f>SUM(H5:H14)</f>
        <v>287491.02600000001</v>
      </c>
    </row>
    <row r="16" spans="1:12" ht="24.75" customHeight="1" x14ac:dyDescent="0.25">
      <c r="A16" s="127" t="s">
        <v>127</v>
      </c>
      <c r="B16" s="127"/>
      <c r="C16" s="127"/>
      <c r="D16" s="127"/>
      <c r="E16" s="127"/>
      <c r="F16" s="127"/>
      <c r="G16" s="127"/>
      <c r="H16" s="128"/>
    </row>
    <row r="17" spans="1:14" ht="27.75" customHeight="1" x14ac:dyDescent="0.25">
      <c r="A17" s="34" t="s">
        <v>72</v>
      </c>
      <c r="B17" s="41"/>
      <c r="C17" s="104" t="s">
        <v>76</v>
      </c>
      <c r="D17" s="105"/>
      <c r="E17" s="105"/>
      <c r="F17" s="105"/>
      <c r="G17" s="106"/>
      <c r="H17" s="60" t="s">
        <v>67</v>
      </c>
      <c r="N17" s="67" t="s">
        <v>123</v>
      </c>
    </row>
    <row r="18" spans="1:14" s="73" customFormat="1" ht="18" customHeight="1" x14ac:dyDescent="0.25">
      <c r="A18" s="33"/>
      <c r="B18" s="38"/>
      <c r="C18" s="104" t="s">
        <v>135</v>
      </c>
      <c r="D18" s="105"/>
      <c r="E18" s="105"/>
      <c r="F18" s="105"/>
      <c r="G18" s="106"/>
      <c r="H18" s="60">
        <v>5000</v>
      </c>
    </row>
    <row r="19" spans="1:14" s="73" customFormat="1" ht="18" customHeight="1" x14ac:dyDescent="0.25">
      <c r="A19" s="33"/>
      <c r="B19" s="38"/>
      <c r="C19" s="104" t="s">
        <v>136</v>
      </c>
      <c r="D19" s="105"/>
      <c r="E19" s="105"/>
      <c r="F19" s="105"/>
      <c r="G19" s="106"/>
      <c r="H19" s="60">
        <v>1657.66</v>
      </c>
    </row>
    <row r="20" spans="1:14" s="79" customFormat="1" ht="18" customHeight="1" x14ac:dyDescent="0.25">
      <c r="A20" s="33"/>
      <c r="B20" s="38"/>
      <c r="C20" s="104" t="s">
        <v>144</v>
      </c>
      <c r="D20" s="105"/>
      <c r="E20" s="105"/>
      <c r="F20" s="105"/>
      <c r="G20" s="106"/>
      <c r="H20" s="60">
        <v>8235.11</v>
      </c>
    </row>
    <row r="21" spans="1:14" s="79" customFormat="1" ht="18" customHeight="1" x14ac:dyDescent="0.25">
      <c r="A21" s="33"/>
      <c r="B21" s="38"/>
      <c r="C21" s="104" t="s">
        <v>145</v>
      </c>
      <c r="D21" s="105"/>
      <c r="E21" s="105"/>
      <c r="F21" s="105"/>
      <c r="G21" s="106"/>
      <c r="H21" s="60">
        <v>13195.06</v>
      </c>
    </row>
    <row r="22" spans="1:14" s="72" customFormat="1" ht="15.75" customHeight="1" x14ac:dyDescent="0.25">
      <c r="A22" s="33"/>
      <c r="B22" s="38"/>
      <c r="C22" s="104" t="s">
        <v>137</v>
      </c>
      <c r="D22" s="105"/>
      <c r="E22" s="105"/>
      <c r="F22" s="105"/>
      <c r="G22" s="106"/>
      <c r="H22" s="60" t="s">
        <v>146</v>
      </c>
    </row>
    <row r="23" spans="1:14" x14ac:dyDescent="0.25">
      <c r="A23" s="33"/>
      <c r="B23" s="38"/>
      <c r="C23" s="101" t="s">
        <v>118</v>
      </c>
      <c r="D23" s="102"/>
      <c r="E23" s="102"/>
      <c r="F23" s="102"/>
      <c r="G23" s="103"/>
      <c r="H23" s="60">
        <f>0.7*J40*J41</f>
        <v>18430.439999999999</v>
      </c>
    </row>
    <row r="24" spans="1:14" ht="18" customHeight="1" x14ac:dyDescent="0.25">
      <c r="A24" s="33"/>
      <c r="B24" s="38"/>
      <c r="C24" s="101" t="s">
        <v>114</v>
      </c>
      <c r="D24" s="102"/>
      <c r="E24" s="102"/>
      <c r="F24" s="102"/>
      <c r="G24" s="103"/>
      <c r="H24" s="60">
        <f>SUM(H18:H23)</f>
        <v>46518.270000000004</v>
      </c>
    </row>
    <row r="25" spans="1:14" ht="28.5" customHeight="1" x14ac:dyDescent="0.25">
      <c r="A25" s="34" t="s">
        <v>73</v>
      </c>
      <c r="B25" s="41"/>
      <c r="C25" s="104" t="s">
        <v>77</v>
      </c>
      <c r="D25" s="105"/>
      <c r="E25" s="105"/>
      <c r="F25" s="105"/>
      <c r="G25" s="106"/>
      <c r="H25" s="60"/>
    </row>
    <row r="26" spans="1:14" ht="26.25" customHeight="1" x14ac:dyDescent="0.25">
      <c r="A26" s="33"/>
      <c r="B26" s="38"/>
      <c r="C26" s="101" t="s">
        <v>117</v>
      </c>
      <c r="D26" s="102"/>
      <c r="E26" s="102"/>
      <c r="F26" s="102"/>
      <c r="G26" s="103"/>
      <c r="H26" s="60">
        <v>6019.83</v>
      </c>
      <c r="J26" s="57"/>
    </row>
    <row r="27" spans="1:14" s="70" customFormat="1" ht="12.75" customHeight="1" x14ac:dyDescent="0.25">
      <c r="A27" s="33"/>
      <c r="B27" s="38"/>
      <c r="C27" s="101" t="s">
        <v>148</v>
      </c>
      <c r="D27" s="102"/>
      <c r="E27" s="102"/>
      <c r="F27" s="102"/>
      <c r="G27" s="103"/>
      <c r="H27" s="60"/>
      <c r="J27" s="57"/>
    </row>
    <row r="28" spans="1:14" s="72" customFormat="1" ht="12.75" customHeight="1" x14ac:dyDescent="0.25">
      <c r="A28" s="33"/>
      <c r="B28" s="38"/>
      <c r="C28" s="101" t="s">
        <v>131</v>
      </c>
      <c r="D28" s="102"/>
      <c r="E28" s="102"/>
      <c r="F28" s="102"/>
      <c r="G28" s="103"/>
      <c r="H28" s="60">
        <v>1098.0999999999999</v>
      </c>
      <c r="J28" s="57"/>
    </row>
    <row r="29" spans="1:14" x14ac:dyDescent="0.25">
      <c r="A29" s="33"/>
      <c r="B29" s="38"/>
      <c r="C29" s="101" t="s">
        <v>118</v>
      </c>
      <c r="D29" s="102"/>
      <c r="E29" s="102"/>
      <c r="F29" s="102"/>
      <c r="G29" s="103"/>
      <c r="H29" s="60">
        <f>0.96*J40*J41</f>
        <v>25276.031999999999</v>
      </c>
    </row>
    <row r="30" spans="1:14" x14ac:dyDescent="0.25">
      <c r="A30" s="33"/>
      <c r="B30" s="38"/>
      <c r="C30" s="101" t="s">
        <v>114</v>
      </c>
      <c r="D30" s="102"/>
      <c r="E30" s="102"/>
      <c r="F30" s="102"/>
      <c r="G30" s="103"/>
      <c r="H30" s="60">
        <f>SUM(H26:H29)</f>
        <v>32393.962</v>
      </c>
    </row>
    <row r="31" spans="1:14" x14ac:dyDescent="0.25">
      <c r="A31" s="34" t="s">
        <v>74</v>
      </c>
      <c r="B31" s="41"/>
      <c r="C31" s="104" t="s">
        <v>78</v>
      </c>
      <c r="D31" s="105"/>
      <c r="E31" s="105"/>
      <c r="F31" s="105"/>
      <c r="G31" s="106"/>
      <c r="H31" s="60"/>
    </row>
    <row r="32" spans="1:14" s="71" customFormat="1" x14ac:dyDescent="0.25">
      <c r="A32" s="33"/>
      <c r="B32" s="38"/>
      <c r="C32" s="104" t="s">
        <v>138</v>
      </c>
      <c r="D32" s="105"/>
      <c r="E32" s="105"/>
      <c r="F32" s="105"/>
      <c r="G32" s="106"/>
      <c r="H32" s="60">
        <v>5046.1899999999996</v>
      </c>
    </row>
    <row r="33" spans="1:15" s="78" customFormat="1" x14ac:dyDescent="0.25">
      <c r="A33" s="33"/>
      <c r="B33" s="38"/>
      <c r="C33" s="104" t="s">
        <v>139</v>
      </c>
      <c r="D33" s="105"/>
      <c r="E33" s="105"/>
      <c r="F33" s="105"/>
      <c r="G33" s="106"/>
      <c r="H33" s="60">
        <v>1430.69</v>
      </c>
    </row>
    <row r="34" spans="1:15" s="71" customFormat="1" x14ac:dyDescent="0.25">
      <c r="A34" s="33"/>
      <c r="B34" s="38"/>
      <c r="C34" s="104" t="s">
        <v>129</v>
      </c>
      <c r="D34" s="105"/>
      <c r="E34" s="105"/>
      <c r="F34" s="105"/>
      <c r="G34" s="106"/>
      <c r="H34" s="60"/>
    </row>
    <row r="35" spans="1:15" x14ac:dyDescent="0.25">
      <c r="A35" s="135"/>
      <c r="B35" s="136"/>
      <c r="C35" s="129" t="s">
        <v>122</v>
      </c>
      <c r="D35" s="130"/>
      <c r="E35" s="130"/>
      <c r="F35" s="130"/>
      <c r="G35" s="131"/>
      <c r="H35" s="60"/>
    </row>
    <row r="36" spans="1:15" x14ac:dyDescent="0.25">
      <c r="A36" s="135"/>
      <c r="B36" s="136"/>
      <c r="C36" s="129" t="s">
        <v>118</v>
      </c>
      <c r="D36" s="130"/>
      <c r="E36" s="130"/>
      <c r="F36" s="130"/>
      <c r="G36" s="131"/>
      <c r="H36" s="60">
        <f>0.64*J40*J41</f>
        <v>16850.687999999998</v>
      </c>
    </row>
    <row r="37" spans="1:15" s="49" customFormat="1" ht="15" customHeight="1" x14ac:dyDescent="0.25">
      <c r="A37" s="137"/>
      <c r="B37" s="138"/>
      <c r="C37" s="129" t="s">
        <v>114</v>
      </c>
      <c r="D37" s="130"/>
      <c r="E37" s="130"/>
      <c r="F37" s="130"/>
      <c r="G37" s="131"/>
      <c r="H37" s="76">
        <f>SUM(H35:H36)</f>
        <v>16850.687999999998</v>
      </c>
    </row>
    <row r="38" spans="1:15" ht="15" customHeight="1" x14ac:dyDescent="0.25">
      <c r="A38" s="108" t="s">
        <v>18</v>
      </c>
      <c r="B38" s="109"/>
      <c r="C38" s="109"/>
      <c r="D38" s="109"/>
      <c r="E38" s="109"/>
      <c r="F38" s="109"/>
      <c r="G38" s="110"/>
      <c r="H38" s="76"/>
    </row>
    <row r="39" spans="1:15" ht="15" customHeight="1" x14ac:dyDescent="0.25">
      <c r="A39" s="132" t="s">
        <v>75</v>
      </c>
      <c r="B39" s="132"/>
      <c r="C39" s="133"/>
      <c r="D39" s="133"/>
      <c r="E39" s="133"/>
      <c r="F39" s="133"/>
      <c r="G39" s="133"/>
      <c r="H39" s="134"/>
    </row>
    <row r="40" spans="1:15" ht="15" customHeight="1" x14ac:dyDescent="0.25">
      <c r="A40" s="34" t="s">
        <v>79</v>
      </c>
      <c r="B40" s="41"/>
      <c r="C40" s="111" t="s">
        <v>20</v>
      </c>
      <c r="D40" s="112"/>
      <c r="E40" s="112"/>
      <c r="F40" s="112"/>
      <c r="G40" s="113"/>
      <c r="H40" s="61">
        <f>J40*J41*2.72</f>
        <v>71615.423999999999</v>
      </c>
      <c r="J40" s="32">
        <v>4388.2</v>
      </c>
    </row>
    <row r="41" spans="1:15" ht="15" customHeight="1" x14ac:dyDescent="0.25">
      <c r="A41" s="34" t="s">
        <v>80</v>
      </c>
      <c r="B41" s="41"/>
      <c r="C41" s="111" t="s">
        <v>21</v>
      </c>
      <c r="D41" s="112"/>
      <c r="E41" s="112"/>
      <c r="F41" s="112"/>
      <c r="G41" s="113"/>
      <c r="H41" s="61">
        <f>0.13*J40*J41</f>
        <v>3422.7960000000003</v>
      </c>
      <c r="J41" s="59">
        <v>6</v>
      </c>
    </row>
    <row r="42" spans="1:15" ht="30" customHeight="1" x14ac:dyDescent="0.25">
      <c r="A42" s="33" t="s">
        <v>81</v>
      </c>
      <c r="B42" s="38"/>
      <c r="C42" s="111" t="s">
        <v>22</v>
      </c>
      <c r="D42" s="112"/>
      <c r="E42" s="112"/>
      <c r="F42" s="112"/>
      <c r="G42" s="113"/>
      <c r="H42" s="61">
        <f>0.02*J41*J40</f>
        <v>526.58399999999995</v>
      </c>
    </row>
    <row r="43" spans="1:15" ht="15" customHeight="1" x14ac:dyDescent="0.25">
      <c r="A43" s="34" t="s">
        <v>81</v>
      </c>
      <c r="B43" s="41"/>
      <c r="C43" s="111" t="s">
        <v>23</v>
      </c>
      <c r="D43" s="112"/>
      <c r="E43" s="112"/>
      <c r="F43" s="112"/>
      <c r="G43" s="113"/>
      <c r="H43" s="61">
        <f>0.02*J41*J40</f>
        <v>526.58399999999995</v>
      </c>
    </row>
    <row r="44" spans="1:15" ht="15" customHeight="1" x14ac:dyDescent="0.25">
      <c r="A44" s="33" t="s">
        <v>82</v>
      </c>
      <c r="B44" s="38"/>
      <c r="C44" s="111" t="s">
        <v>3</v>
      </c>
      <c r="D44" s="112"/>
      <c r="E44" s="112"/>
      <c r="F44" s="112"/>
      <c r="G44" s="113"/>
      <c r="H44" s="61">
        <f>0.42*J40*J41</f>
        <v>11058.263999999999</v>
      </c>
    </row>
    <row r="45" spans="1:15" ht="15" customHeight="1" x14ac:dyDescent="0.25">
      <c r="A45" s="34" t="s">
        <v>83</v>
      </c>
      <c r="B45" s="41"/>
      <c r="C45" s="111" t="s">
        <v>25</v>
      </c>
      <c r="D45" s="112"/>
      <c r="E45" s="112"/>
      <c r="F45" s="112"/>
      <c r="G45" s="113"/>
      <c r="H45" s="61">
        <f>0.04*J41*J40</f>
        <v>1053.1679999999999</v>
      </c>
    </row>
    <row r="46" spans="1:15" ht="15" customHeight="1" x14ac:dyDescent="0.25">
      <c r="A46" s="33" t="s">
        <v>84</v>
      </c>
      <c r="B46" s="38"/>
      <c r="C46" s="111" t="s">
        <v>26</v>
      </c>
      <c r="D46" s="112"/>
      <c r="E46" s="112"/>
      <c r="F46" s="112"/>
      <c r="G46" s="113"/>
      <c r="H46" s="61">
        <f>1.05*J40*J41</f>
        <v>27645.659999999996</v>
      </c>
    </row>
    <row r="47" spans="1:15" ht="15" customHeight="1" x14ac:dyDescent="0.25">
      <c r="A47" s="34" t="s">
        <v>85</v>
      </c>
      <c r="B47" s="41"/>
      <c r="C47" s="111" t="s">
        <v>52</v>
      </c>
      <c r="D47" s="112"/>
      <c r="E47" s="112"/>
      <c r="F47" s="112"/>
      <c r="G47" s="113"/>
      <c r="H47" s="61">
        <f>0.16*J40*J41</f>
        <v>4212.6719999999996</v>
      </c>
      <c r="O47" s="57"/>
    </row>
    <row r="48" spans="1:15" ht="15" customHeight="1" x14ac:dyDescent="0.25">
      <c r="A48" s="33" t="s">
        <v>86</v>
      </c>
      <c r="B48" s="38"/>
      <c r="C48" s="111" t="s">
        <v>6</v>
      </c>
      <c r="D48" s="112"/>
      <c r="E48" s="112"/>
      <c r="F48" s="112"/>
      <c r="G48" s="113"/>
      <c r="H48" s="61">
        <f>0.23*J40*J41</f>
        <v>6055.7160000000003</v>
      </c>
    </row>
    <row r="49" spans="1:8" ht="15" customHeight="1" x14ac:dyDescent="0.25">
      <c r="A49" s="34" t="s">
        <v>87</v>
      </c>
      <c r="B49" s="41"/>
      <c r="C49" s="111" t="s">
        <v>28</v>
      </c>
      <c r="D49" s="112"/>
      <c r="E49" s="112"/>
      <c r="F49" s="112"/>
      <c r="G49" s="113"/>
      <c r="H49" s="61">
        <v>0</v>
      </c>
    </row>
    <row r="50" spans="1:8" ht="15" customHeight="1" x14ac:dyDescent="0.25">
      <c r="A50" s="33" t="s">
        <v>88</v>
      </c>
      <c r="B50" s="38"/>
      <c r="C50" s="111" t="s">
        <v>51</v>
      </c>
      <c r="D50" s="112"/>
      <c r="E50" s="112"/>
      <c r="F50" s="112"/>
      <c r="G50" s="113"/>
      <c r="H50" s="61">
        <f>0.1*J40*J41</f>
        <v>2632.92</v>
      </c>
    </row>
    <row r="51" spans="1:8" ht="33" customHeight="1" x14ac:dyDescent="0.25">
      <c r="A51" s="34" t="s">
        <v>89</v>
      </c>
      <c r="B51" s="41"/>
      <c r="C51" s="111" t="s">
        <v>30</v>
      </c>
      <c r="D51" s="112"/>
      <c r="E51" s="112"/>
      <c r="F51" s="112"/>
      <c r="G51" s="113"/>
      <c r="H51" s="61">
        <f>2.55*J41*J40</f>
        <v>67139.459999999992</v>
      </c>
    </row>
    <row r="52" spans="1:8" ht="15" customHeight="1" x14ac:dyDescent="0.25">
      <c r="A52" s="33" t="s">
        <v>90</v>
      </c>
      <c r="B52" s="38"/>
      <c r="C52" s="111" t="s">
        <v>31</v>
      </c>
      <c r="D52" s="112"/>
      <c r="E52" s="112"/>
      <c r="F52" s="112"/>
      <c r="G52" s="113"/>
      <c r="H52" s="61">
        <f>1.07*J41*J40</f>
        <v>28172.243999999999</v>
      </c>
    </row>
    <row r="53" spans="1:8" ht="15" customHeight="1" x14ac:dyDescent="0.25">
      <c r="A53" s="42" t="s">
        <v>91</v>
      </c>
      <c r="B53" s="43"/>
      <c r="C53" s="114" t="s">
        <v>116</v>
      </c>
      <c r="D53" s="115"/>
      <c r="E53" s="115"/>
      <c r="F53" s="115"/>
      <c r="G53" s="116"/>
      <c r="H53" s="60">
        <f>4.64*J41*J40</f>
        <v>122167.48799999998</v>
      </c>
    </row>
    <row r="54" spans="1:8" ht="15" customHeight="1" x14ac:dyDescent="0.25">
      <c r="A54" s="108" t="s">
        <v>32</v>
      </c>
      <c r="B54" s="109"/>
      <c r="C54" s="109"/>
      <c r="D54" s="109"/>
      <c r="E54" s="109"/>
      <c r="F54" s="109"/>
      <c r="G54" s="110"/>
      <c r="H54" s="62">
        <f>SUM(H40:H53)</f>
        <v>346228.98</v>
      </c>
    </row>
    <row r="55" spans="1:8" s="50" customFormat="1" ht="15" customHeight="1" x14ac:dyDescent="0.25">
      <c r="A55" s="51">
        <v>4</v>
      </c>
      <c r="B55" s="51"/>
      <c r="C55" s="107" t="s">
        <v>128</v>
      </c>
      <c r="D55" s="107"/>
      <c r="E55" s="107"/>
      <c r="F55" s="107"/>
      <c r="G55" s="107"/>
      <c r="H55" s="60">
        <v>0</v>
      </c>
    </row>
    <row r="56" spans="1:8" s="53" customFormat="1" ht="15" customHeight="1" x14ac:dyDescent="0.25">
      <c r="A56" s="119">
        <v>5</v>
      </c>
      <c r="B56" s="51"/>
      <c r="C56" s="107" t="s">
        <v>134</v>
      </c>
      <c r="D56" s="107"/>
      <c r="E56" s="107"/>
      <c r="F56" s="107"/>
      <c r="G56" s="107"/>
      <c r="H56" s="60">
        <v>6000</v>
      </c>
    </row>
    <row r="57" spans="1:8" s="53" customFormat="1" x14ac:dyDescent="0.25">
      <c r="A57" s="119"/>
      <c r="B57" s="52"/>
      <c r="C57" s="117"/>
      <c r="D57" s="117"/>
      <c r="E57" s="117"/>
      <c r="F57" s="117"/>
      <c r="G57" s="117"/>
      <c r="H57" s="60"/>
    </row>
    <row r="58" spans="1:8" ht="15" customHeight="1" x14ac:dyDescent="0.25">
      <c r="A58" s="120" t="s">
        <v>93</v>
      </c>
      <c r="B58" s="120"/>
      <c r="C58" s="120"/>
      <c r="D58" s="120"/>
      <c r="E58" s="120"/>
      <c r="F58" s="120"/>
      <c r="G58" s="120"/>
      <c r="H58" s="120"/>
    </row>
    <row r="59" spans="1:8" x14ac:dyDescent="0.25">
      <c r="A59" s="118" t="s">
        <v>94</v>
      </c>
      <c r="B59" s="118"/>
      <c r="C59" s="118"/>
      <c r="D59" s="118"/>
      <c r="E59" s="29" t="s">
        <v>95</v>
      </c>
      <c r="F59" s="29" t="s">
        <v>96</v>
      </c>
      <c r="G59" s="29" t="s">
        <v>97</v>
      </c>
      <c r="H59" s="60" t="s">
        <v>98</v>
      </c>
    </row>
    <row r="60" spans="1:8" x14ac:dyDescent="0.25">
      <c r="A60" s="107" t="s">
        <v>99</v>
      </c>
      <c r="B60" s="107"/>
      <c r="C60" s="107"/>
      <c r="D60" s="107"/>
      <c r="E60" s="58">
        <v>346230.54</v>
      </c>
      <c r="F60" s="28">
        <v>261502.35</v>
      </c>
      <c r="G60" s="60">
        <f>H54</f>
        <v>346228.98</v>
      </c>
      <c r="H60" s="60">
        <f t="shared" ref="H60:H66" si="0">F60-G60</f>
        <v>-84726.629999999976</v>
      </c>
    </row>
    <row r="61" spans="1:8" x14ac:dyDescent="0.25">
      <c r="A61" s="107" t="s">
        <v>100</v>
      </c>
      <c r="B61" s="107"/>
      <c r="C61" s="107"/>
      <c r="D61" s="107"/>
      <c r="E61" s="28">
        <v>139281.84</v>
      </c>
      <c r="F61" s="28">
        <v>105197.34</v>
      </c>
      <c r="G61" s="28">
        <f>H15</f>
        <v>287491.02600000001</v>
      </c>
      <c r="H61" s="60">
        <f t="shared" si="0"/>
        <v>-182293.68600000002</v>
      </c>
    </row>
    <row r="62" spans="1:8" x14ac:dyDescent="0.25">
      <c r="A62" s="107" t="s">
        <v>101</v>
      </c>
      <c r="B62" s="107"/>
      <c r="C62" s="107"/>
      <c r="D62" s="107"/>
      <c r="E62" s="28">
        <v>38967.42</v>
      </c>
      <c r="F62" s="28">
        <v>29431.53</v>
      </c>
      <c r="G62" s="28">
        <f>H24</f>
        <v>46518.270000000004</v>
      </c>
      <c r="H62" s="60">
        <f t="shared" si="0"/>
        <v>-17086.740000000005</v>
      </c>
    </row>
    <row r="63" spans="1:8" x14ac:dyDescent="0.25">
      <c r="A63" s="107" t="s">
        <v>102</v>
      </c>
      <c r="B63" s="107"/>
      <c r="C63" s="107"/>
      <c r="D63" s="107"/>
      <c r="E63" s="28">
        <v>72668.7</v>
      </c>
      <c r="F63" s="28">
        <v>54885.49</v>
      </c>
      <c r="G63" s="28">
        <f>H30</f>
        <v>32393.962</v>
      </c>
      <c r="H63" s="60">
        <f t="shared" si="0"/>
        <v>22491.527999999998</v>
      </c>
    </row>
    <row r="64" spans="1:8" x14ac:dyDescent="0.25">
      <c r="A64" s="107" t="s">
        <v>104</v>
      </c>
      <c r="B64" s="107"/>
      <c r="C64" s="107"/>
      <c r="D64" s="107"/>
      <c r="E64" s="28">
        <v>34754.339999999997</v>
      </c>
      <c r="F64" s="58">
        <v>26249.35</v>
      </c>
      <c r="G64" s="54">
        <f>H37</f>
        <v>16850.687999999998</v>
      </c>
      <c r="H64" s="60">
        <f t="shared" si="0"/>
        <v>9398.6620000000003</v>
      </c>
    </row>
    <row r="65" spans="1:8" s="55" customFormat="1" ht="26.25" customHeight="1" x14ac:dyDescent="0.25">
      <c r="A65" s="104" t="s">
        <v>124</v>
      </c>
      <c r="B65" s="105"/>
      <c r="C65" s="105"/>
      <c r="D65" s="106"/>
      <c r="E65" s="54">
        <v>3656.63</v>
      </c>
      <c r="F65" s="54">
        <v>2762.75</v>
      </c>
      <c r="G65" s="54">
        <f>E65</f>
        <v>3656.63</v>
      </c>
      <c r="H65" s="60">
        <f t="shared" si="0"/>
        <v>-893.88000000000011</v>
      </c>
    </row>
    <row r="66" spans="1:8" s="64" customFormat="1" ht="26.25" customHeight="1" x14ac:dyDescent="0.25">
      <c r="A66" s="104" t="s">
        <v>125</v>
      </c>
      <c r="B66" s="105"/>
      <c r="C66" s="105"/>
      <c r="D66" s="106"/>
      <c r="E66" s="63">
        <v>11493.99</v>
      </c>
      <c r="F66" s="63">
        <v>8756.6</v>
      </c>
      <c r="G66" s="63">
        <f>E66</f>
        <v>11493.99</v>
      </c>
      <c r="H66" s="60">
        <f t="shared" si="0"/>
        <v>-2737.3899999999994</v>
      </c>
    </row>
    <row r="67" spans="1:8" s="70" customFormat="1" ht="15.75" customHeight="1" x14ac:dyDescent="0.25">
      <c r="A67" s="104" t="s">
        <v>134</v>
      </c>
      <c r="B67" s="105"/>
      <c r="C67" s="105"/>
      <c r="D67" s="106"/>
      <c r="E67" s="69">
        <v>6714</v>
      </c>
      <c r="F67" s="69">
        <v>3882.58</v>
      </c>
      <c r="G67" s="60">
        <f>H56</f>
        <v>6000</v>
      </c>
      <c r="H67" s="60">
        <f>F67-G67</f>
        <v>-2117.42</v>
      </c>
    </row>
    <row r="68" spans="1:8" x14ac:dyDescent="0.25">
      <c r="A68" s="104" t="s">
        <v>105</v>
      </c>
      <c r="B68" s="105"/>
      <c r="C68" s="105"/>
      <c r="D68" s="106"/>
      <c r="E68" s="28">
        <f>SUM(E60:E67)</f>
        <v>653767.46</v>
      </c>
      <c r="F68" s="28">
        <f>SUM(F60:F67)</f>
        <v>492667.98999999993</v>
      </c>
      <c r="G68" s="60">
        <f>SUM(G60:G65)</f>
        <v>733139.5560000001</v>
      </c>
      <c r="H68" s="60">
        <f>SUM(H60:H67)</f>
        <v>-257965.55600000001</v>
      </c>
    </row>
    <row r="69" spans="1:8" ht="24" customHeight="1" x14ac:dyDescent="0.25">
      <c r="A69" s="104" t="s">
        <v>106</v>
      </c>
      <c r="B69" s="105"/>
      <c r="C69" s="105"/>
      <c r="D69" s="106"/>
      <c r="E69" s="28"/>
      <c r="F69" s="56"/>
      <c r="G69" s="56">
        <f>E68*1/100</f>
        <v>6537.6745999999994</v>
      </c>
      <c r="H69" s="60">
        <v>-1141</v>
      </c>
    </row>
    <row r="70" spans="1:8" x14ac:dyDescent="0.25">
      <c r="A70" s="107" t="s">
        <v>107</v>
      </c>
      <c r="B70" s="107"/>
      <c r="C70" s="107"/>
      <c r="D70" s="107"/>
      <c r="E70" s="28">
        <f>SUM(E68)</f>
        <v>653767.46</v>
      </c>
      <c r="F70" s="28">
        <f>SUM(F68)</f>
        <v>492667.98999999993</v>
      </c>
      <c r="G70" s="60">
        <f>G69+G68</f>
        <v>739677.23060000013</v>
      </c>
      <c r="H70" s="60">
        <f>H68+H69</f>
        <v>-259106.55600000001</v>
      </c>
    </row>
    <row r="71" spans="1:8" x14ac:dyDescent="0.25">
      <c r="A71" s="119" t="s">
        <v>132</v>
      </c>
      <c r="B71" s="119"/>
      <c r="C71" s="119"/>
      <c r="D71" s="119"/>
      <c r="E71" s="119"/>
      <c r="F71" s="119"/>
      <c r="G71" s="119"/>
      <c r="H71" s="119"/>
    </row>
    <row r="72" spans="1:8" s="68" customFormat="1" x14ac:dyDescent="0.25">
      <c r="A72" s="124" t="s">
        <v>120</v>
      </c>
      <c r="B72" s="125"/>
      <c r="C72" s="125"/>
      <c r="D72" s="125"/>
      <c r="E72" s="125"/>
      <c r="F72" s="125"/>
      <c r="G72" s="126"/>
      <c r="H72" s="60">
        <v>155545</v>
      </c>
    </row>
    <row r="73" spans="1:8" x14ac:dyDescent="0.25">
      <c r="A73" s="123" t="s">
        <v>126</v>
      </c>
      <c r="B73" s="123"/>
      <c r="C73" s="123"/>
      <c r="D73" s="123"/>
      <c r="E73" s="123"/>
      <c r="F73" s="123"/>
      <c r="G73" s="123"/>
      <c r="H73" s="60">
        <f>H70+H72</f>
        <v>-103561.55600000001</v>
      </c>
    </row>
    <row r="74" spans="1:8" x14ac:dyDescent="0.25">
      <c r="A74" s="123" t="s">
        <v>119</v>
      </c>
      <c r="B74" s="123"/>
      <c r="C74" s="123"/>
      <c r="D74" s="123"/>
      <c r="E74" s="123"/>
      <c r="F74" s="123"/>
      <c r="G74" s="123"/>
      <c r="H74" s="60">
        <v>161099.47</v>
      </c>
    </row>
    <row r="77" spans="1:8" x14ac:dyDescent="0.25">
      <c r="A77" s="121"/>
      <c r="B77" s="121"/>
      <c r="C77" s="121"/>
      <c r="D77" s="121"/>
      <c r="E77" s="121"/>
      <c r="F77" s="122"/>
      <c r="G77" s="122"/>
      <c r="H77" s="122"/>
    </row>
  </sheetData>
  <mergeCells count="79">
    <mergeCell ref="A39:H39"/>
    <mergeCell ref="A35:B37"/>
    <mergeCell ref="C25:G25"/>
    <mergeCell ref="C26:G26"/>
    <mergeCell ref="A1:H1"/>
    <mergeCell ref="A4:H4"/>
    <mergeCell ref="C12:G12"/>
    <mergeCell ref="C5:G5"/>
    <mergeCell ref="C3:G3"/>
    <mergeCell ref="C7:G7"/>
    <mergeCell ref="C8:G8"/>
    <mergeCell ref="C6:G6"/>
    <mergeCell ref="A2:H2"/>
    <mergeCell ref="A3:B3"/>
    <mergeCell ref="C32:G32"/>
    <mergeCell ref="C34:G34"/>
    <mergeCell ref="C30:G30"/>
    <mergeCell ref="A38:G38"/>
    <mergeCell ref="C36:G36"/>
    <mergeCell ref="C35:G35"/>
    <mergeCell ref="C29:G29"/>
    <mergeCell ref="C31:G31"/>
    <mergeCell ref="C37:G37"/>
    <mergeCell ref="C33:G33"/>
    <mergeCell ref="A77:E77"/>
    <mergeCell ref="F77:H77"/>
    <mergeCell ref="A68:D68"/>
    <mergeCell ref="A70:D70"/>
    <mergeCell ref="A69:D69"/>
    <mergeCell ref="A71:H71"/>
    <mergeCell ref="A73:G73"/>
    <mergeCell ref="A74:G74"/>
    <mergeCell ref="A72:G72"/>
    <mergeCell ref="A67:D67"/>
    <mergeCell ref="C40:G40"/>
    <mergeCell ref="C51:G51"/>
    <mergeCell ref="A61:D61"/>
    <mergeCell ref="A62:D62"/>
    <mergeCell ref="A63:D63"/>
    <mergeCell ref="C57:G57"/>
    <mergeCell ref="A59:D59"/>
    <mergeCell ref="C56:G56"/>
    <mergeCell ref="A56:A57"/>
    <mergeCell ref="C41:G41"/>
    <mergeCell ref="C48:G48"/>
    <mergeCell ref="C49:G49"/>
    <mergeCell ref="C50:G50"/>
    <mergeCell ref="A58:H58"/>
    <mergeCell ref="C28:G28"/>
    <mergeCell ref="C22:G22"/>
    <mergeCell ref="C27:G27"/>
    <mergeCell ref="C24:G24"/>
    <mergeCell ref="C23:G23"/>
    <mergeCell ref="A66:D66"/>
    <mergeCell ref="A65:D65"/>
    <mergeCell ref="C55:G55"/>
    <mergeCell ref="A54:G54"/>
    <mergeCell ref="C42:G42"/>
    <mergeCell ref="C53:G53"/>
    <mergeCell ref="C43:G43"/>
    <mergeCell ref="C44:G44"/>
    <mergeCell ref="C45:G45"/>
    <mergeCell ref="C46:G46"/>
    <mergeCell ref="C52:G52"/>
    <mergeCell ref="C47:G47"/>
    <mergeCell ref="A64:D64"/>
    <mergeCell ref="A60:D60"/>
    <mergeCell ref="C9:G9"/>
    <mergeCell ref="C10:G10"/>
    <mergeCell ref="C11:G11"/>
    <mergeCell ref="C20:G20"/>
    <mergeCell ref="C21:G21"/>
    <mergeCell ref="C13:G13"/>
    <mergeCell ref="C14:G14"/>
    <mergeCell ref="A15:G15"/>
    <mergeCell ref="C17:G17"/>
    <mergeCell ref="A16:H16"/>
    <mergeCell ref="C18:G18"/>
    <mergeCell ref="C19:G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45" t="s">
        <v>65</v>
      </c>
      <c r="B1" s="145"/>
      <c r="C1" s="145"/>
      <c r="D1" s="145"/>
      <c r="E1" s="145"/>
      <c r="F1" s="145"/>
      <c r="G1" s="145"/>
      <c r="H1" s="145"/>
      <c r="I1" s="31"/>
      <c r="J1" s="31"/>
      <c r="K1" s="31"/>
      <c r="L1" s="31"/>
    </row>
    <row r="2" spans="1:12" ht="36" customHeight="1" x14ac:dyDescent="0.25">
      <c r="A2" s="146" t="s">
        <v>66</v>
      </c>
      <c r="B2" s="146"/>
      <c r="C2" s="146"/>
      <c r="D2" s="146"/>
      <c r="E2" s="146"/>
      <c r="F2" s="146"/>
      <c r="G2" s="146"/>
      <c r="H2" s="147"/>
    </row>
    <row r="3" spans="1:12" ht="27" customHeight="1" x14ac:dyDescent="0.25">
      <c r="A3" s="108" t="s">
        <v>111</v>
      </c>
      <c r="B3" s="110"/>
      <c r="C3" s="148" t="s">
        <v>92</v>
      </c>
      <c r="D3" s="149"/>
      <c r="E3" s="149"/>
      <c r="F3" s="149"/>
      <c r="G3" s="150"/>
      <c r="H3" s="28" t="s">
        <v>67</v>
      </c>
    </row>
    <row r="4" spans="1:12" ht="27" customHeight="1" x14ac:dyDescent="0.25">
      <c r="A4" s="127" t="s">
        <v>9</v>
      </c>
      <c r="B4" s="127"/>
      <c r="C4" s="127"/>
      <c r="D4" s="127"/>
      <c r="E4" s="127"/>
      <c r="F4" s="127"/>
      <c r="G4" s="127"/>
      <c r="H4" s="128"/>
    </row>
    <row r="5" spans="1:12" ht="24.75" customHeight="1" x14ac:dyDescent="0.25">
      <c r="A5" s="34" t="s">
        <v>68</v>
      </c>
      <c r="B5" s="41"/>
      <c r="C5" s="111" t="s">
        <v>8</v>
      </c>
      <c r="D5" s="112"/>
      <c r="E5" s="112"/>
      <c r="F5" s="112"/>
      <c r="G5" s="113"/>
      <c r="H5" s="37"/>
    </row>
    <row r="6" spans="1:12" ht="15" customHeight="1" x14ac:dyDescent="0.25">
      <c r="A6" s="34" t="s">
        <v>69</v>
      </c>
      <c r="B6" s="41"/>
      <c r="C6" s="142" t="s">
        <v>64</v>
      </c>
      <c r="D6" s="143"/>
      <c r="E6" s="143"/>
      <c r="F6" s="143"/>
      <c r="G6" s="144"/>
      <c r="H6" s="28"/>
    </row>
    <row r="7" spans="1:12" x14ac:dyDescent="0.25">
      <c r="A7" s="33"/>
      <c r="B7" s="38"/>
      <c r="C7" s="129"/>
      <c r="D7" s="130"/>
      <c r="E7" s="130"/>
      <c r="F7" s="130"/>
      <c r="G7" s="131"/>
      <c r="H7" s="28"/>
    </row>
    <row r="8" spans="1:12" x14ac:dyDescent="0.25">
      <c r="A8" s="33"/>
      <c r="B8" s="38"/>
      <c r="C8" s="129"/>
      <c r="D8" s="130"/>
      <c r="E8" s="130"/>
      <c r="F8" s="130"/>
      <c r="G8" s="131"/>
      <c r="H8" s="28"/>
    </row>
    <row r="9" spans="1:12" x14ac:dyDescent="0.25">
      <c r="A9" s="33"/>
      <c r="B9" s="38"/>
      <c r="C9" s="129"/>
      <c r="D9" s="130"/>
      <c r="E9" s="130"/>
      <c r="F9" s="130"/>
      <c r="G9" s="131"/>
      <c r="H9" s="28"/>
    </row>
    <row r="10" spans="1:12" x14ac:dyDescent="0.25">
      <c r="A10" s="33"/>
      <c r="B10" s="38"/>
      <c r="C10" s="129"/>
      <c r="D10" s="130"/>
      <c r="E10" s="130"/>
      <c r="F10" s="130"/>
      <c r="G10" s="131"/>
      <c r="H10" s="28"/>
    </row>
    <row r="11" spans="1:12" x14ac:dyDescent="0.25">
      <c r="A11" s="33"/>
      <c r="B11" s="38"/>
      <c r="C11" s="129"/>
      <c r="D11" s="130"/>
      <c r="E11" s="130"/>
      <c r="F11" s="130"/>
      <c r="G11" s="131"/>
      <c r="H11" s="28"/>
    </row>
    <row r="12" spans="1:12" x14ac:dyDescent="0.25">
      <c r="A12" s="33"/>
      <c r="B12" s="38"/>
      <c r="C12" s="129"/>
      <c r="D12" s="130"/>
      <c r="E12" s="130"/>
      <c r="F12" s="130"/>
      <c r="G12" s="131"/>
      <c r="H12" s="28"/>
    </row>
    <row r="13" spans="1:12" x14ac:dyDescent="0.25">
      <c r="A13" s="33"/>
      <c r="B13" s="38"/>
      <c r="C13" s="129"/>
      <c r="D13" s="130"/>
      <c r="E13" s="130"/>
      <c r="F13" s="130"/>
      <c r="G13" s="131"/>
      <c r="H13" s="28"/>
    </row>
    <row r="14" spans="1:12" x14ac:dyDescent="0.25">
      <c r="A14" s="33"/>
      <c r="B14" s="38"/>
      <c r="C14" s="129"/>
      <c r="D14" s="130"/>
      <c r="E14" s="130"/>
      <c r="F14" s="130"/>
      <c r="G14" s="131"/>
      <c r="H14" s="28"/>
    </row>
    <row r="15" spans="1:12" x14ac:dyDescent="0.25">
      <c r="A15" s="33"/>
      <c r="B15" s="38"/>
      <c r="C15" s="129"/>
      <c r="D15" s="130"/>
      <c r="E15" s="130"/>
      <c r="F15" s="130"/>
      <c r="G15" s="131"/>
      <c r="H15" s="28"/>
    </row>
    <row r="16" spans="1:12" x14ac:dyDescent="0.25">
      <c r="A16" s="33"/>
      <c r="B16" s="38"/>
      <c r="C16" s="129"/>
      <c r="D16" s="130"/>
      <c r="E16" s="130"/>
      <c r="F16" s="130"/>
      <c r="G16" s="131"/>
      <c r="H16" s="28"/>
    </row>
    <row r="17" spans="1:8" x14ac:dyDescent="0.25">
      <c r="A17" s="34" t="s">
        <v>70</v>
      </c>
      <c r="B17" s="41"/>
      <c r="C17" s="104" t="s">
        <v>59</v>
      </c>
      <c r="D17" s="105"/>
      <c r="E17" s="105"/>
      <c r="F17" s="105"/>
      <c r="G17" s="106"/>
      <c r="H17" s="27"/>
    </row>
    <row r="18" spans="1:8" x14ac:dyDescent="0.25">
      <c r="A18" s="108" t="s">
        <v>13</v>
      </c>
      <c r="B18" s="109"/>
      <c r="C18" s="109"/>
      <c r="D18" s="109"/>
      <c r="E18" s="109"/>
      <c r="F18" s="109"/>
      <c r="G18" s="110"/>
      <c r="H18" s="28"/>
    </row>
    <row r="19" spans="1:8" x14ac:dyDescent="0.25">
      <c r="A19" s="127" t="s">
        <v>71</v>
      </c>
      <c r="B19" s="127"/>
      <c r="C19" s="127"/>
      <c r="D19" s="127"/>
      <c r="E19" s="127"/>
      <c r="F19" s="127"/>
      <c r="G19" s="127"/>
      <c r="H19" s="128"/>
    </row>
    <row r="20" spans="1:8" x14ac:dyDescent="0.25">
      <c r="A20" s="34" t="s">
        <v>72</v>
      </c>
      <c r="B20" s="41"/>
      <c r="C20" s="104" t="s">
        <v>76</v>
      </c>
      <c r="D20" s="105"/>
      <c r="E20" s="105"/>
      <c r="F20" s="105"/>
      <c r="G20" s="106"/>
      <c r="H20" s="28" t="s">
        <v>67</v>
      </c>
    </row>
    <row r="21" spans="1:8" x14ac:dyDescent="0.25">
      <c r="A21" s="33"/>
      <c r="B21" s="38"/>
      <c r="C21" s="129"/>
      <c r="D21" s="130"/>
      <c r="E21" s="130"/>
      <c r="F21" s="130"/>
      <c r="G21" s="131"/>
      <c r="H21" s="28"/>
    </row>
    <row r="22" spans="1:8" x14ac:dyDescent="0.25">
      <c r="A22" s="33"/>
      <c r="B22" s="38"/>
      <c r="C22" s="129"/>
      <c r="D22" s="130"/>
      <c r="E22" s="130"/>
      <c r="F22" s="130"/>
      <c r="G22" s="131"/>
      <c r="H22" s="28"/>
    </row>
    <row r="23" spans="1:8" x14ac:dyDescent="0.25">
      <c r="A23" s="33"/>
      <c r="B23" s="38"/>
      <c r="C23" s="129"/>
      <c r="D23" s="130"/>
      <c r="E23" s="130"/>
      <c r="F23" s="130"/>
      <c r="G23" s="131"/>
      <c r="H23" s="28"/>
    </row>
    <row r="24" spans="1:8" x14ac:dyDescent="0.25">
      <c r="A24" s="34" t="s">
        <v>73</v>
      </c>
      <c r="B24" s="41"/>
      <c r="C24" s="104" t="s">
        <v>77</v>
      </c>
      <c r="D24" s="105"/>
      <c r="E24" s="105"/>
      <c r="F24" s="105"/>
      <c r="G24" s="106"/>
      <c r="H24" s="28"/>
    </row>
    <row r="25" spans="1:8" x14ac:dyDescent="0.25">
      <c r="A25" s="33"/>
      <c r="B25" s="38"/>
      <c r="C25" s="129"/>
      <c r="D25" s="130"/>
      <c r="E25" s="130"/>
      <c r="F25" s="130"/>
      <c r="G25" s="131"/>
      <c r="H25" s="28"/>
    </row>
    <row r="26" spans="1:8" x14ac:dyDescent="0.25">
      <c r="A26" s="33"/>
      <c r="B26" s="38"/>
      <c r="C26" s="129"/>
      <c r="D26" s="130"/>
      <c r="E26" s="130"/>
      <c r="F26" s="130"/>
      <c r="G26" s="131"/>
      <c r="H26" s="28"/>
    </row>
    <row r="27" spans="1:8" x14ac:dyDescent="0.25">
      <c r="A27" s="33"/>
      <c r="B27" s="38"/>
      <c r="C27" s="129"/>
      <c r="D27" s="130"/>
      <c r="E27" s="130"/>
      <c r="F27" s="130"/>
      <c r="G27" s="131"/>
      <c r="H27" s="28"/>
    </row>
    <row r="28" spans="1:8" x14ac:dyDescent="0.25">
      <c r="A28" s="34" t="s">
        <v>74</v>
      </c>
      <c r="B28" s="41"/>
      <c r="C28" s="104" t="s">
        <v>78</v>
      </c>
      <c r="D28" s="105"/>
      <c r="E28" s="105"/>
      <c r="F28" s="105"/>
      <c r="G28" s="106"/>
      <c r="H28" s="28"/>
    </row>
    <row r="29" spans="1:8" x14ac:dyDescent="0.25">
      <c r="A29" s="33"/>
      <c r="B29" s="38"/>
      <c r="C29" s="129"/>
      <c r="D29" s="130"/>
      <c r="E29" s="130"/>
      <c r="F29" s="130"/>
      <c r="G29" s="131"/>
      <c r="H29" s="28"/>
    </row>
    <row r="30" spans="1:8" x14ac:dyDescent="0.25">
      <c r="A30" s="33"/>
      <c r="B30" s="38"/>
      <c r="C30" s="129"/>
      <c r="D30" s="130"/>
      <c r="E30" s="130"/>
      <c r="F30" s="130"/>
      <c r="G30" s="131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08" t="s">
        <v>18</v>
      </c>
      <c r="B33" s="109"/>
      <c r="C33" s="109"/>
      <c r="D33" s="109"/>
      <c r="E33" s="109"/>
      <c r="F33" s="109"/>
      <c r="G33" s="110"/>
      <c r="H33" s="35"/>
    </row>
    <row r="34" spans="1:8" x14ac:dyDescent="0.25">
      <c r="A34" s="132" t="s">
        <v>75</v>
      </c>
      <c r="B34" s="132"/>
      <c r="C34" s="133"/>
      <c r="D34" s="133"/>
      <c r="E34" s="133"/>
      <c r="F34" s="133"/>
      <c r="G34" s="133"/>
      <c r="H34" s="134"/>
    </row>
    <row r="35" spans="1:8" x14ac:dyDescent="0.25">
      <c r="A35" s="34" t="s">
        <v>79</v>
      </c>
      <c r="B35" s="41"/>
      <c r="C35" s="111" t="s">
        <v>20</v>
      </c>
      <c r="D35" s="112"/>
      <c r="E35" s="112"/>
      <c r="F35" s="112"/>
      <c r="G35" s="113"/>
      <c r="H35" s="28"/>
    </row>
    <row r="36" spans="1:8" x14ac:dyDescent="0.25">
      <c r="A36" s="34" t="s">
        <v>80</v>
      </c>
      <c r="B36" s="41"/>
      <c r="C36" s="111" t="s">
        <v>21</v>
      </c>
      <c r="D36" s="112"/>
      <c r="E36" s="112"/>
      <c r="F36" s="112"/>
      <c r="G36" s="113"/>
      <c r="H36" s="28"/>
    </row>
    <row r="37" spans="1:8" x14ac:dyDescent="0.25">
      <c r="A37" s="33" t="s">
        <v>81</v>
      </c>
      <c r="B37" s="38"/>
      <c r="C37" s="111" t="s">
        <v>22</v>
      </c>
      <c r="D37" s="112"/>
      <c r="E37" s="112"/>
      <c r="F37" s="112"/>
      <c r="G37" s="113"/>
      <c r="H37" s="28"/>
    </row>
    <row r="38" spans="1:8" x14ac:dyDescent="0.25">
      <c r="A38" s="34" t="s">
        <v>81</v>
      </c>
      <c r="B38" s="41"/>
      <c r="C38" s="111" t="s">
        <v>23</v>
      </c>
      <c r="D38" s="112"/>
      <c r="E38" s="112"/>
      <c r="F38" s="112"/>
      <c r="G38" s="113"/>
      <c r="H38" s="28"/>
    </row>
    <row r="39" spans="1:8" x14ac:dyDescent="0.25">
      <c r="A39" s="33" t="s">
        <v>82</v>
      </c>
      <c r="B39" s="38"/>
      <c r="C39" s="111" t="s">
        <v>3</v>
      </c>
      <c r="D39" s="112"/>
      <c r="E39" s="112"/>
      <c r="F39" s="112"/>
      <c r="G39" s="113"/>
      <c r="H39" s="28"/>
    </row>
    <row r="40" spans="1:8" x14ac:dyDescent="0.25">
      <c r="A40" s="34" t="s">
        <v>83</v>
      </c>
      <c r="B40" s="41"/>
      <c r="C40" s="111" t="s">
        <v>25</v>
      </c>
      <c r="D40" s="112"/>
      <c r="E40" s="112"/>
      <c r="F40" s="112"/>
      <c r="G40" s="113"/>
      <c r="H40" s="28"/>
    </row>
    <row r="41" spans="1:8" x14ac:dyDescent="0.25">
      <c r="A41" s="33" t="s">
        <v>84</v>
      </c>
      <c r="B41" s="38"/>
      <c r="C41" s="111" t="s">
        <v>26</v>
      </c>
      <c r="D41" s="112"/>
      <c r="E41" s="112"/>
      <c r="F41" s="112"/>
      <c r="G41" s="113"/>
      <c r="H41" s="28"/>
    </row>
    <row r="42" spans="1:8" x14ac:dyDescent="0.25">
      <c r="A42" s="34" t="s">
        <v>85</v>
      </c>
      <c r="B42" s="41"/>
      <c r="C42" s="111" t="s">
        <v>52</v>
      </c>
      <c r="D42" s="112"/>
      <c r="E42" s="112"/>
      <c r="F42" s="112"/>
      <c r="G42" s="113"/>
      <c r="H42" s="28"/>
    </row>
    <row r="43" spans="1:8" x14ac:dyDescent="0.25">
      <c r="A43" s="33" t="s">
        <v>86</v>
      </c>
      <c r="B43" s="38"/>
      <c r="C43" s="111" t="s">
        <v>6</v>
      </c>
      <c r="D43" s="112"/>
      <c r="E43" s="112"/>
      <c r="F43" s="112"/>
      <c r="G43" s="113"/>
      <c r="H43" s="28"/>
    </row>
    <row r="44" spans="1:8" x14ac:dyDescent="0.25">
      <c r="A44" s="34" t="s">
        <v>87</v>
      </c>
      <c r="B44" s="41"/>
      <c r="C44" s="111" t="s">
        <v>28</v>
      </c>
      <c r="D44" s="112"/>
      <c r="E44" s="112"/>
      <c r="F44" s="112"/>
      <c r="G44" s="113"/>
      <c r="H44" s="28"/>
    </row>
    <row r="45" spans="1:8" x14ac:dyDescent="0.25">
      <c r="A45" s="33" t="s">
        <v>88</v>
      </c>
      <c r="B45" s="38"/>
      <c r="C45" s="111" t="s">
        <v>51</v>
      </c>
      <c r="D45" s="112"/>
      <c r="E45" s="112"/>
      <c r="F45" s="112"/>
      <c r="G45" s="113"/>
      <c r="H45" s="28"/>
    </row>
    <row r="46" spans="1:8" x14ac:dyDescent="0.25">
      <c r="A46" s="34" t="s">
        <v>89</v>
      </c>
      <c r="B46" s="41"/>
      <c r="C46" s="111" t="s">
        <v>30</v>
      </c>
      <c r="D46" s="112"/>
      <c r="E46" s="112"/>
      <c r="F46" s="112"/>
      <c r="G46" s="113"/>
      <c r="H46" s="28"/>
    </row>
    <row r="47" spans="1:8" x14ac:dyDescent="0.25">
      <c r="A47" s="33" t="s">
        <v>90</v>
      </c>
      <c r="B47" s="38"/>
      <c r="C47" s="111" t="s">
        <v>31</v>
      </c>
      <c r="D47" s="112"/>
      <c r="E47" s="112"/>
      <c r="F47" s="112"/>
      <c r="G47" s="113"/>
      <c r="H47" s="28"/>
    </row>
    <row r="48" spans="1:8" ht="24" x14ac:dyDescent="0.25">
      <c r="A48" s="42" t="s">
        <v>91</v>
      </c>
      <c r="B48" s="43"/>
      <c r="C48" s="114" t="s">
        <v>57</v>
      </c>
      <c r="D48" s="115"/>
      <c r="E48" s="115"/>
      <c r="F48" s="115"/>
      <c r="G48" s="116"/>
      <c r="H48" s="28"/>
    </row>
    <row r="49" spans="1:8" x14ac:dyDescent="0.25">
      <c r="A49" s="108" t="s">
        <v>32</v>
      </c>
      <c r="B49" s="109"/>
      <c r="C49" s="109"/>
      <c r="D49" s="109"/>
      <c r="E49" s="109"/>
      <c r="F49" s="109"/>
      <c r="G49" s="110"/>
      <c r="H49" s="36"/>
    </row>
    <row r="51" spans="1:8" x14ac:dyDescent="0.25">
      <c r="A51" s="120" t="s">
        <v>93</v>
      </c>
      <c r="B51" s="120"/>
      <c r="C51" s="120"/>
      <c r="D51" s="120"/>
      <c r="E51" s="120"/>
      <c r="F51" s="120"/>
      <c r="G51" s="120"/>
      <c r="H51" s="120"/>
    </row>
    <row r="52" spans="1:8" x14ac:dyDescent="0.25">
      <c r="A52" s="118" t="s">
        <v>94</v>
      </c>
      <c r="B52" s="118"/>
      <c r="C52" s="118"/>
      <c r="D52" s="118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07" t="s">
        <v>99</v>
      </c>
      <c r="B53" s="107"/>
      <c r="C53" s="107"/>
      <c r="D53" s="107"/>
      <c r="E53" s="28"/>
      <c r="F53" s="28"/>
      <c r="G53" s="28"/>
      <c r="H53" s="28"/>
    </row>
    <row r="54" spans="1:8" x14ac:dyDescent="0.25">
      <c r="A54" s="107" t="s">
        <v>100</v>
      </c>
      <c r="B54" s="107"/>
      <c r="C54" s="107"/>
      <c r="D54" s="107"/>
      <c r="E54" s="28"/>
      <c r="F54" s="28"/>
      <c r="G54" s="28"/>
      <c r="H54" s="28"/>
    </row>
    <row r="55" spans="1:8" x14ac:dyDescent="0.25">
      <c r="A55" s="107" t="s">
        <v>101</v>
      </c>
      <c r="B55" s="107"/>
      <c r="C55" s="107"/>
      <c r="D55" s="107"/>
      <c r="E55" s="28"/>
      <c r="F55" s="28"/>
      <c r="G55" s="28"/>
      <c r="H55" s="28"/>
    </row>
    <row r="56" spans="1:8" x14ac:dyDescent="0.25">
      <c r="A56" s="107" t="s">
        <v>102</v>
      </c>
      <c r="B56" s="107"/>
      <c r="C56" s="107"/>
      <c r="D56" s="107"/>
      <c r="E56" s="28"/>
      <c r="F56" s="28"/>
      <c r="G56" s="28"/>
      <c r="H56" s="28"/>
    </row>
    <row r="57" spans="1:8" x14ac:dyDescent="0.25">
      <c r="A57" s="107" t="s">
        <v>103</v>
      </c>
      <c r="B57" s="107"/>
      <c r="C57" s="107"/>
      <c r="D57" s="107"/>
      <c r="E57" s="28"/>
      <c r="F57" s="28"/>
      <c r="G57" s="28"/>
      <c r="H57" s="28"/>
    </row>
    <row r="58" spans="1:8" x14ac:dyDescent="0.25">
      <c r="A58" s="107" t="s">
        <v>104</v>
      </c>
      <c r="B58" s="107"/>
      <c r="C58" s="107"/>
      <c r="D58" s="107"/>
      <c r="E58" s="28"/>
      <c r="F58" s="28"/>
      <c r="G58" s="28"/>
      <c r="H58" s="28"/>
    </row>
    <row r="59" spans="1:8" x14ac:dyDescent="0.25">
      <c r="A59" s="104" t="s">
        <v>105</v>
      </c>
      <c r="B59" s="105"/>
      <c r="C59" s="105"/>
      <c r="D59" s="106"/>
      <c r="E59" s="28"/>
      <c r="F59" s="28"/>
      <c r="G59" s="28"/>
      <c r="H59" s="28"/>
    </row>
    <row r="60" spans="1:8" x14ac:dyDescent="0.25">
      <c r="A60" s="104" t="s">
        <v>106</v>
      </c>
      <c r="B60" s="105"/>
      <c r="C60" s="105"/>
      <c r="D60" s="106"/>
      <c r="E60" s="28"/>
      <c r="F60" s="28"/>
      <c r="G60" s="28"/>
      <c r="H60" s="28"/>
    </row>
    <row r="61" spans="1:8" x14ac:dyDescent="0.25">
      <c r="A61" s="107" t="s">
        <v>107</v>
      </c>
      <c r="B61" s="107"/>
      <c r="C61" s="107"/>
      <c r="D61" s="107"/>
      <c r="E61" s="28"/>
      <c r="F61" s="28"/>
      <c r="G61" s="28"/>
      <c r="H61" s="28"/>
    </row>
    <row r="62" spans="1:8" x14ac:dyDescent="0.25">
      <c r="A62" s="119" t="s">
        <v>108</v>
      </c>
      <c r="B62" s="119"/>
      <c r="C62" s="119"/>
      <c r="D62" s="119"/>
      <c r="E62" s="119"/>
      <c r="F62" s="119"/>
      <c r="G62" s="119"/>
      <c r="H62" s="119"/>
    </row>
    <row r="63" spans="1:8" x14ac:dyDescent="0.25">
      <c r="A63" s="123" t="s">
        <v>109</v>
      </c>
      <c r="B63" s="123"/>
      <c r="C63" s="123"/>
      <c r="D63" s="123"/>
      <c r="E63" s="123"/>
      <c r="F63" s="123"/>
      <c r="G63" s="123"/>
      <c r="H63" s="28"/>
    </row>
    <row r="64" spans="1:8" x14ac:dyDescent="0.25">
      <c r="A64" s="123" t="s">
        <v>110</v>
      </c>
      <c r="B64" s="123"/>
      <c r="C64" s="123"/>
      <c r="D64" s="123"/>
      <c r="E64" s="123"/>
      <c r="F64" s="123"/>
      <c r="G64" s="123"/>
      <c r="H64" s="28"/>
    </row>
    <row r="67" spans="1:8" x14ac:dyDescent="0.25">
      <c r="A67" s="121" t="s">
        <v>112</v>
      </c>
      <c r="B67" s="121"/>
      <c r="C67" s="121"/>
      <c r="D67" s="121"/>
      <c r="E67" s="121"/>
      <c r="F67" s="122" t="s">
        <v>113</v>
      </c>
      <c r="G67" s="122"/>
      <c r="H67" s="122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2018-03-24T03:55:28Z</cp:lastPrinted>
  <dcterms:created xsi:type="dcterms:W3CDTF">2009-07-23T06:35:24Z</dcterms:created>
  <dcterms:modified xsi:type="dcterms:W3CDTF">2018-03-26T04:10:54Z</dcterms:modified>
</cp:coreProperties>
</file>