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ОО ЖЭУ\Desktop\отчеты по домам — 2017 год\"/>
    </mc:Choice>
  </mc:AlternateContent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71" i="2" l="1"/>
  <c r="G65" i="2"/>
  <c r="G64" i="2"/>
  <c r="F66" i="2"/>
  <c r="E66" i="2"/>
  <c r="H65" i="2" l="1"/>
  <c r="H24" i="2"/>
  <c r="H25" i="2" s="1"/>
  <c r="H48" i="2"/>
  <c r="H46" i="2"/>
  <c r="H51" i="2"/>
  <c r="H50" i="2"/>
  <c r="H47" i="2"/>
  <c r="H45" i="2"/>
  <c r="H40" i="2"/>
  <c r="H39" i="2"/>
  <c r="H35" i="2"/>
  <c r="H36" i="2" l="1"/>
  <c r="G63" i="2" s="1"/>
  <c r="H29" i="2"/>
  <c r="H30" i="2" s="1"/>
  <c r="E68" i="2"/>
  <c r="H5" i="2"/>
  <c r="H16" i="2"/>
  <c r="H52" i="2"/>
  <c r="H49" i="2"/>
  <c r="H44" i="2"/>
  <c r="H43" i="2"/>
  <c r="H42" i="2"/>
  <c r="H41" i="2"/>
  <c r="H17" i="2" l="1"/>
  <c r="G60" i="2" s="1"/>
  <c r="H53" i="2"/>
  <c r="G59" i="2" s="1"/>
  <c r="H59" i="2" s="1"/>
  <c r="G62" i="2"/>
  <c r="F68" i="2"/>
  <c r="H60" i="2" l="1"/>
  <c r="G61" i="2"/>
  <c r="G66" i="2" s="1"/>
  <c r="H63" i="2"/>
  <c r="H62" i="2"/>
  <c r="G68" i="2" l="1"/>
  <c r="H61" i="2"/>
  <c r="D29" i="1"/>
  <c r="G8" i="1"/>
  <c r="F8" i="1" s="1"/>
  <c r="G9" i="1"/>
  <c r="F9" i="1" s="1"/>
  <c r="F11" i="1"/>
  <c r="F12" i="1" s="1"/>
  <c r="G14" i="1"/>
  <c r="F14" i="1" s="1"/>
  <c r="G15" i="1"/>
  <c r="F15" i="1" s="1"/>
  <c r="G16" i="1"/>
  <c r="F16" i="1" s="1"/>
  <c r="G19" i="1"/>
  <c r="F19" i="1" s="1"/>
  <c r="G20" i="1"/>
  <c r="F20" i="1" s="1"/>
  <c r="F21" i="1"/>
  <c r="F22" i="1"/>
  <c r="G23" i="1"/>
  <c r="F23" i="1" s="1"/>
  <c r="F24" i="1"/>
  <c r="F25" i="1"/>
  <c r="G25" i="1"/>
  <c r="G26" i="1"/>
  <c r="F26" i="1" s="1"/>
  <c r="G27" i="1"/>
  <c r="F27" i="1" s="1"/>
  <c r="G28" i="1"/>
  <c r="F28" i="1" s="1"/>
  <c r="G29" i="1"/>
  <c r="F29" i="1" s="1"/>
  <c r="G30" i="1"/>
  <c r="F30" i="1" s="1"/>
  <c r="G31" i="1"/>
  <c r="F31" i="1" s="1"/>
  <c r="G33" i="1"/>
  <c r="F33" i="1" s="1"/>
  <c r="D33" i="1"/>
  <c r="D31" i="1"/>
  <c r="D30" i="1"/>
  <c r="D28" i="1"/>
  <c r="D27" i="1"/>
  <c r="D26" i="1"/>
  <c r="D25" i="1"/>
  <c r="D24" i="1"/>
  <c r="D23" i="1"/>
  <c r="D22" i="1"/>
  <c r="D21" i="1"/>
  <c r="D20" i="1"/>
  <c r="E32" i="1"/>
  <c r="G32" i="1" s="1"/>
  <c r="D19" i="1"/>
  <c r="E17" i="1"/>
  <c r="D16" i="1"/>
  <c r="D15" i="1"/>
  <c r="D14" i="1"/>
  <c r="D11" i="1"/>
  <c r="D9" i="1"/>
  <c r="D8" i="1"/>
  <c r="E12" i="1"/>
  <c r="F17" i="1" l="1"/>
  <c r="G17" i="1"/>
  <c r="G34" i="1" s="1"/>
  <c r="G12" i="1"/>
  <c r="H64" i="2"/>
  <c r="H66" i="2" s="1"/>
  <c r="H68" i="2" s="1"/>
  <c r="F32" i="1"/>
  <c r="F34" i="1" s="1"/>
  <c r="D32" i="1"/>
  <c r="E34" i="1"/>
  <c r="D17" i="1"/>
  <c r="D12" i="1"/>
  <c r="D34" i="1" l="1"/>
</calcChain>
</file>

<file path=xl/sharedStrings.xml><?xml version="1.0" encoding="utf-8"?>
<sst xmlns="http://schemas.openxmlformats.org/spreadsheetml/2006/main" count="239" uniqueCount="145">
  <si>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</si>
  <si>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</si>
  <si>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</si>
  <si>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</si>
  <si>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</si>
  <si>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</si>
  <si>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</si>
  <si>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</si>
  <si>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</si>
  <si>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</si>
  <si>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</si>
  <si>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</si>
  <si>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</si>
  <si>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</si>
  <si>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</si>
  <si>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</si>
  <si>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</si>
  <si>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</si>
  <si>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</si>
  <si>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</si>
  <si>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</si>
  <si>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</si>
  <si>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</si>
  <si>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</si>
  <si>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</si>
  <si>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</si>
  <si>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</si>
  <si>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</si>
  <si>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</si>
  <si>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</si>
  <si>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</si>
  <si>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</si>
  <si>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</si>
  <si>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</si>
  <si>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</si>
  <si>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</si>
  <si>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</si>
  <si>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</si>
  <si>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</si>
  <si>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</si>
  <si>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</si>
  <si>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</si>
  <si>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</si>
  <si>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</si>
  <si>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</si>
  <si>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</si>
  <si>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</si>
  <si>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</si>
  <si>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</si>
  <si>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</si>
  <si>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</si>
  <si>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</si>
  <si>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</si>
  <si>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</si>
  <si>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</si>
  <si>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</si>
  <si>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</si>
  <si>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</si>
  <si>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</si>
  <si>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</si>
  <si>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</si>
  <si>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</si>
  <si>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</si>
  <si>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</si>
  <si>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</si>
  <si>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</si>
  <si>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</si>
  <si>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</si>
  <si>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</si>
  <si>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</si>
  <si>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</si>
  <si>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</si>
  <si>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</si>
  <si>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</si>
  <si>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</si>
  <si>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</si>
  <si>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</si>
  <si>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</si>
  <si>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</si>
  <si>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</si>
  <si>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</si>
  <si>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</si>
  <si>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</si>
  <si>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</si>
  <si>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</si>
  <si>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</si>
  <si>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</si>
  <si>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</si>
  <si>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</si>
  <si>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</si>
  <si>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</si>
  <si>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</si>
  <si>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</si>
  <si>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</si>
  <si>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</si>
  <si>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</si>
  <si>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</si>
  <si>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</si>
  <si>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</si>
  <si>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</si>
  <si>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</si>
  <si>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</si>
  <si>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</si>
  <si>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</si>
  <si>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</si>
  <si>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</si>
  <si>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</si>
  <si>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</si>
  <si>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</si>
  <si>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</si>
  <si>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</si>
  <si>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</si>
  <si>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</si>
  <si>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</si>
  <si>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</si>
  <si>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</si>
  <si>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</si>
  <si>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обслуживание ОДПУ тепла</t>
  </si>
  <si>
    <t>дополнительные работы: завоз земли,  цветов, деревьев</t>
  </si>
  <si>
    <t>промывка и опрессовка системы отопления, ревизия теплового узла и запорной арматуры</t>
  </si>
  <si>
    <t>аварийное обслуживание</t>
  </si>
  <si>
    <t>ремонт межпанельных швов</t>
  </si>
  <si>
    <t>остаток денежных средств на 01.01.17 г</t>
  </si>
  <si>
    <t>покраска малых архитектурных форм</t>
  </si>
  <si>
    <t>сбор (%)               90%</t>
  </si>
  <si>
    <t>пробивка труб канализации</t>
  </si>
  <si>
    <t>проведение профилактических работ</t>
  </si>
  <si>
    <t>обслуживание ОДПУ теплоснабжения</t>
  </si>
  <si>
    <t>изготовление и установка мусоросборников</t>
  </si>
  <si>
    <t>Отчет управляющей организации ООО "ЖЭУ" о выполненных работах по договору  оказания  работ и услуг по управлению, содержанию и ремонту общего имущества собственников помещений в многоквартирном доме №2 по ул .Строительной  г. Корсакова    С 01.01.2017г по 31.12.2017г                                                                                                                                          Обслуживание с 01 мая  2017г (Собрание) ;     размер платы -20,39 руб. на 1 м2;                                                                площадь помещения: 3416,9м2</t>
  </si>
  <si>
    <t>ои мкд (вода)</t>
  </si>
  <si>
    <t>ои мкд (эл.эн)</t>
  </si>
  <si>
    <t>общая задолженность потребителей сначала обслуживания на 01.01.17</t>
  </si>
  <si>
    <t>остаток задолженности на 01.01.18г</t>
  </si>
  <si>
    <t>ремонт  ВДО электроснабжения  во 2-подъезде</t>
  </si>
  <si>
    <t>обшивка и утепление  ввода трубы отопления в дом , ремонт мостика через теплотрассу</t>
  </si>
  <si>
    <t>прочистка водосливных труб на крыше</t>
  </si>
  <si>
    <t>ремонт ВДО электроснабжения в подъезде №1,2,3 с усткановкой светильников и датчиков на движение</t>
  </si>
  <si>
    <t>ремонт домофона входной двери в подъезд №1.2,3</t>
  </si>
  <si>
    <t>ремонт подъездов №1,2,3</t>
  </si>
  <si>
    <t>Ремонт Вдо водоснабжения в кв.42,46,50,54,58</t>
  </si>
  <si>
    <t>монтаж датчика на движение в тамбуре кв.38</t>
  </si>
  <si>
    <t>ремонт вдо водоснабжения в кв21,25,29,33,37</t>
  </si>
  <si>
    <t>прочистка вентиляционного колодца по кв.10</t>
  </si>
  <si>
    <t>ремонт вдо водоснабжения в кв. 23,27,31,35,39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</si>
</sst>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49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2" fontId="5" fillId="0" borderId="1" xfId="1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0" fillId="0" borderId="6" xfId="0" applyBorder="1"/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2" fillId="0" borderId="0" xfId="0" applyFont="1" applyBorder="1" applyAlignment="1">
      <alignment vertical="top" wrapText="1"/>
    </xf>
    <xf numFmtId="0" fontId="10" fillId="0" borderId="4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0" fontId="13" fillId="0" borderId="5" xfId="0" applyFont="1" applyBorder="1" applyAlignment="1">
      <alignment horizontal="center" vertical="top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WhiteSpace="0" view="pageLayout" topLeftCell="A31" zoomScaleNormal="100" workbookViewId="0">
      <selection activeCell="D30" sqref="D30"/>
    </sheetView>
  </sheetViews>
  <sheetFormatPr defaultRowHeight="15" x14ac:dyDescent="0.2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 x14ac:dyDescent="0.25">
      <c r="A1" s="89" t="s">
        <v>61</v>
      </c>
      <c r="B1" s="89"/>
      <c r="C1" s="89"/>
      <c r="D1" s="89"/>
      <c r="E1" s="89"/>
      <c r="F1" s="89"/>
      <c r="G1" s="89"/>
    </row>
    <row r="2" spans="1:8" ht="29.25" customHeight="1" x14ac:dyDescent="0.25">
      <c r="A2" s="82" t="s">
        <v>60</v>
      </c>
      <c r="B2" s="82"/>
      <c r="C2" s="82"/>
      <c r="D2" s="82"/>
      <c r="E2" s="82"/>
      <c r="F2" s="82"/>
      <c r="G2" s="82"/>
    </row>
    <row r="3" spans="1:8" ht="15" customHeight="1" x14ac:dyDescent="0.25">
      <c r="A3" s="95" t="s">
        <v>62</v>
      </c>
      <c r="B3" s="95"/>
      <c r="C3" s="95"/>
      <c r="D3" s="95"/>
      <c r="E3" s="95"/>
      <c r="F3" s="95"/>
      <c r="G3" s="95"/>
    </row>
    <row r="4" spans="1:8" ht="27.75" customHeight="1" x14ac:dyDescent="0.25">
      <c r="A4" s="82" t="s">
        <v>63</v>
      </c>
      <c r="B4" s="82"/>
      <c r="C4" s="82"/>
      <c r="D4" s="82"/>
      <c r="E4" s="82"/>
      <c r="F4" s="82"/>
      <c r="G4" s="82"/>
    </row>
    <row r="5" spans="1:8" hidden="1" x14ac:dyDescent="0.25">
      <c r="A5" s="83"/>
      <c r="B5" s="84"/>
      <c r="C5" s="84"/>
      <c r="D5" s="84"/>
      <c r="E5" s="84"/>
      <c r="F5" s="84"/>
      <c r="G5" s="84"/>
    </row>
    <row r="6" spans="1:8" ht="106.5" customHeight="1" x14ac:dyDescent="0.25">
      <c r="A6" s="9" t="s">
        <v>0</v>
      </c>
      <c r="B6" s="79" t="s">
        <v>1</v>
      </c>
      <c r="C6" s="81"/>
      <c r="D6" s="8"/>
      <c r="E6" s="8" t="s">
        <v>10</v>
      </c>
      <c r="F6" s="8" t="s">
        <v>11</v>
      </c>
      <c r="G6" s="8" t="s">
        <v>12</v>
      </c>
    </row>
    <row r="7" spans="1:8" x14ac:dyDescent="0.25">
      <c r="A7" s="9">
        <v>1</v>
      </c>
      <c r="B7" s="79" t="s">
        <v>9</v>
      </c>
      <c r="C7" s="80"/>
      <c r="D7" s="80"/>
      <c r="E7" s="80"/>
      <c r="F7" s="80"/>
      <c r="G7" s="81"/>
    </row>
    <row r="8" spans="1:8" ht="57.75" customHeight="1" x14ac:dyDescent="0.25">
      <c r="A8" s="13" t="s">
        <v>33</v>
      </c>
      <c r="B8" s="79" t="s">
        <v>8</v>
      </c>
      <c r="C8" s="81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 x14ac:dyDescent="0.25">
      <c r="A9" s="13" t="s">
        <v>34</v>
      </c>
      <c r="B9" s="79" t="s">
        <v>64</v>
      </c>
      <c r="C9" s="96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 x14ac:dyDescent="0.25">
      <c r="A10" s="13"/>
      <c r="B10" s="23"/>
      <c r="C10" s="25"/>
      <c r="D10" s="26"/>
      <c r="E10" s="26"/>
      <c r="F10" s="8"/>
      <c r="G10" s="26"/>
    </row>
    <row r="11" spans="1:8" ht="36" customHeight="1" x14ac:dyDescent="0.25">
      <c r="A11" s="13" t="s">
        <v>35</v>
      </c>
      <c r="B11" s="79" t="s">
        <v>59</v>
      </c>
      <c r="C11" s="81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 x14ac:dyDescent="0.25">
      <c r="A12" s="9"/>
      <c r="B12" s="79" t="s">
        <v>13</v>
      </c>
      <c r="C12" s="81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 x14ac:dyDescent="0.25">
      <c r="A13" s="21">
        <v>2</v>
      </c>
      <c r="B13" s="91" t="s">
        <v>15</v>
      </c>
      <c r="C13" s="92"/>
      <c r="D13" s="92"/>
      <c r="E13" s="92"/>
      <c r="F13" s="92"/>
      <c r="G13" s="93"/>
    </row>
    <row r="14" spans="1:8" ht="141" customHeight="1" x14ac:dyDescent="0.25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 x14ac:dyDescent="0.25">
      <c r="A15" s="13" t="s">
        <v>37</v>
      </c>
      <c r="B15" s="79" t="s">
        <v>17</v>
      </c>
      <c r="C15" s="81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 x14ac:dyDescent="0.25">
      <c r="A16" s="15" t="s">
        <v>38</v>
      </c>
      <c r="B16" s="85" t="s">
        <v>27</v>
      </c>
      <c r="C16" s="86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 x14ac:dyDescent="0.25">
      <c r="A17" s="9"/>
      <c r="B17" s="87" t="s">
        <v>18</v>
      </c>
      <c r="C17" s="88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 x14ac:dyDescent="0.25">
      <c r="A18" s="9">
        <v>3</v>
      </c>
      <c r="B18" s="79" t="s">
        <v>19</v>
      </c>
      <c r="C18" s="80"/>
      <c r="D18" s="80"/>
      <c r="E18" s="80"/>
      <c r="F18" s="80"/>
      <c r="G18" s="81"/>
    </row>
    <row r="19" spans="1:7" ht="22.5" x14ac:dyDescent="0.2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 x14ac:dyDescent="0.2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 x14ac:dyDescent="0.2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 x14ac:dyDescent="0.25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 x14ac:dyDescent="0.25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 x14ac:dyDescent="0.25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 x14ac:dyDescent="0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 x14ac:dyDescent="0.25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 x14ac:dyDescent="0.25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 x14ac:dyDescent="0.25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 x14ac:dyDescent="0.25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 x14ac:dyDescent="0.2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 x14ac:dyDescent="0.2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 x14ac:dyDescent="0.25">
      <c r="A32" s="13"/>
      <c r="B32" s="94" t="s">
        <v>32</v>
      </c>
      <c r="C32" s="94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 x14ac:dyDescent="0.25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 x14ac:dyDescent="0.25">
      <c r="A34" s="11"/>
      <c r="B34" s="90" t="s">
        <v>58</v>
      </c>
      <c r="C34" s="90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 x14ac:dyDescent="0.25">
      <c r="A35" s="76" t="s">
        <v>53</v>
      </c>
      <c r="B35" s="76"/>
      <c r="C35" s="76"/>
      <c r="D35" s="76"/>
      <c r="E35" s="76"/>
      <c r="F35" s="76"/>
      <c r="G35" s="76"/>
    </row>
    <row r="36" spans="1:13" x14ac:dyDescent="0.25">
      <c r="A36" s="77"/>
      <c r="B36" s="77"/>
      <c r="C36" s="77"/>
      <c r="D36" s="77"/>
      <c r="E36" s="77"/>
      <c r="F36" s="77"/>
      <c r="G36" s="77"/>
      <c r="M36" s="19"/>
    </row>
    <row r="37" spans="1:13" x14ac:dyDescent="0.25">
      <c r="A37" s="77"/>
      <c r="B37" s="77"/>
      <c r="C37" s="77"/>
      <c r="D37" s="77"/>
      <c r="E37" s="77"/>
      <c r="F37" s="77"/>
      <c r="G37" s="77"/>
    </row>
    <row r="38" spans="1:13" x14ac:dyDescent="0.25">
      <c r="A38" s="77"/>
      <c r="B38" s="77"/>
      <c r="C38" s="77"/>
      <c r="D38" s="77"/>
      <c r="E38" s="77"/>
      <c r="F38" s="77"/>
      <c r="G38" s="77"/>
    </row>
    <row r="39" spans="1:13" x14ac:dyDescent="0.25">
      <c r="A39" s="78" t="s">
        <v>54</v>
      </c>
      <c r="B39" s="78"/>
      <c r="C39" s="78"/>
      <c r="D39" s="78"/>
      <c r="E39" s="78"/>
      <c r="F39" s="78"/>
      <c r="G39" s="78"/>
    </row>
    <row r="40" spans="1:13" x14ac:dyDescent="0.25">
      <c r="A40" s="78"/>
      <c r="B40" s="78"/>
      <c r="C40" s="78"/>
      <c r="D40" s="78"/>
      <c r="E40" s="78"/>
      <c r="F40" s="78"/>
      <c r="G40" s="78"/>
    </row>
    <row r="56" spans="4:4" x14ac:dyDescent="0.25">
      <c r="D56" s="20"/>
    </row>
  </sheetData>
  <mergeCells count="20"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  <mergeCell ref="A35:G38"/>
    <mergeCell ref="A39:G40"/>
    <mergeCell ref="B7:G7"/>
    <mergeCell ref="A4:G4"/>
    <mergeCell ref="A5:G5"/>
    <mergeCell ref="B16:C16"/>
    <mergeCell ref="B15:C15"/>
    <mergeCell ref="B17:C17"/>
    <mergeCell ref="B18:G1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topLeftCell="A37" zoomScale="85" zoomScaleNormal="85" workbookViewId="0">
      <selection activeCell="M64" sqref="M64"/>
    </sheetView>
  </sheetViews>
  <sheetFormatPr defaultColWidth="9.140625" defaultRowHeight="12" x14ac:dyDescent="0.25"/>
  <cols>
    <col min="1" max="1" width="5.5703125" style="32" customWidth="1"/>
    <col min="2" max="2" width="1.42578125" style="32" hidden="1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78.75" customHeight="1" x14ac:dyDescent="0.25">
      <c r="A1" s="144" t="s">
        <v>129</v>
      </c>
      <c r="B1" s="144"/>
      <c r="C1" s="144"/>
      <c r="D1" s="144"/>
      <c r="E1" s="144"/>
      <c r="F1" s="144"/>
      <c r="G1" s="144"/>
      <c r="H1" s="144"/>
      <c r="I1" s="31"/>
      <c r="J1" s="31"/>
      <c r="K1" s="31"/>
      <c r="L1" s="31"/>
    </row>
    <row r="2" spans="1:12" ht="36" customHeight="1" x14ac:dyDescent="0.25">
      <c r="A2" s="136" t="s">
        <v>66</v>
      </c>
      <c r="B2" s="136"/>
      <c r="C2" s="136"/>
      <c r="D2" s="136"/>
      <c r="E2" s="136"/>
      <c r="F2" s="136"/>
      <c r="G2" s="136"/>
      <c r="H2" s="137"/>
    </row>
    <row r="3" spans="1:12" ht="27" customHeight="1" x14ac:dyDescent="0.25">
      <c r="A3" s="101" t="s">
        <v>111</v>
      </c>
      <c r="B3" s="103"/>
      <c r="C3" s="133" t="s">
        <v>92</v>
      </c>
      <c r="D3" s="134"/>
      <c r="E3" s="134"/>
      <c r="F3" s="134"/>
      <c r="G3" s="135"/>
      <c r="H3" s="28" t="s">
        <v>67</v>
      </c>
    </row>
    <row r="4" spans="1:12" ht="27" customHeight="1" x14ac:dyDescent="0.25">
      <c r="A4" s="115" t="s">
        <v>115</v>
      </c>
      <c r="B4" s="115"/>
      <c r="C4" s="115"/>
      <c r="D4" s="115"/>
      <c r="E4" s="115"/>
      <c r="F4" s="115"/>
      <c r="G4" s="115"/>
      <c r="H4" s="116"/>
    </row>
    <row r="5" spans="1:12" ht="24.75" customHeight="1" x14ac:dyDescent="0.25">
      <c r="A5" s="34" t="s">
        <v>68</v>
      </c>
      <c r="B5" s="41"/>
      <c r="C5" s="104" t="s">
        <v>8</v>
      </c>
      <c r="D5" s="105"/>
      <c r="E5" s="105"/>
      <c r="F5" s="105"/>
      <c r="G5" s="106"/>
      <c r="H5" s="44">
        <f>0.18*J39*J40</f>
        <v>7380.5040000000008</v>
      </c>
    </row>
    <row r="6" spans="1:12" ht="15" customHeight="1" x14ac:dyDescent="0.25">
      <c r="A6" s="34" t="s">
        <v>69</v>
      </c>
      <c r="B6" s="41"/>
      <c r="C6" s="97" t="s">
        <v>64</v>
      </c>
      <c r="D6" s="98"/>
      <c r="E6" s="98"/>
      <c r="F6" s="98"/>
      <c r="G6" s="99"/>
      <c r="H6" s="28"/>
    </row>
    <row r="7" spans="1:12" x14ac:dyDescent="0.25">
      <c r="A7" s="33"/>
      <c r="B7" s="38"/>
      <c r="C7" s="112" t="s">
        <v>136</v>
      </c>
      <c r="D7" s="113"/>
      <c r="E7" s="113"/>
      <c r="F7" s="113"/>
      <c r="G7" s="114"/>
      <c r="H7" s="28"/>
    </row>
    <row r="8" spans="1:12" ht="27.75" customHeight="1" x14ac:dyDescent="0.25">
      <c r="A8" s="33"/>
      <c r="B8" s="38"/>
      <c r="C8" s="112" t="s">
        <v>137</v>
      </c>
      <c r="D8" s="113"/>
      <c r="E8" s="113"/>
      <c r="F8" s="113"/>
      <c r="G8" s="114"/>
      <c r="H8" s="28">
        <v>124246</v>
      </c>
    </row>
    <row r="9" spans="1:12" x14ac:dyDescent="0.25">
      <c r="A9" s="33"/>
      <c r="B9" s="38"/>
      <c r="C9" s="112" t="s">
        <v>138</v>
      </c>
      <c r="D9" s="113"/>
      <c r="E9" s="113"/>
      <c r="F9" s="113"/>
      <c r="G9" s="114"/>
      <c r="H9" s="28">
        <v>7500</v>
      </c>
    </row>
    <row r="10" spans="1:12" ht="12" customHeight="1" x14ac:dyDescent="0.25">
      <c r="A10" s="33"/>
      <c r="B10" s="38"/>
      <c r="C10" s="112" t="s">
        <v>121</v>
      </c>
      <c r="D10" s="113"/>
      <c r="E10" s="113"/>
      <c r="F10" s="113"/>
      <c r="G10" s="114"/>
      <c r="H10" s="28"/>
    </row>
    <row r="11" spans="1:12" x14ac:dyDescent="0.25">
      <c r="A11" s="33"/>
      <c r="B11" s="38"/>
      <c r="C11" s="112" t="s">
        <v>139</v>
      </c>
      <c r="D11" s="113"/>
      <c r="E11" s="113"/>
      <c r="F11" s="113"/>
      <c r="G11" s="114"/>
      <c r="H11" s="28">
        <v>505602</v>
      </c>
    </row>
    <row r="12" spans="1:12" s="58" customFormat="1" ht="12.75" customHeight="1" x14ac:dyDescent="0.25">
      <c r="A12" s="33"/>
      <c r="B12" s="38"/>
      <c r="C12" s="112" t="s">
        <v>143</v>
      </c>
      <c r="D12" s="113"/>
      <c r="E12" s="113"/>
      <c r="F12" s="113"/>
      <c r="G12" s="114"/>
      <c r="H12" s="59"/>
    </row>
    <row r="13" spans="1:12" x14ac:dyDescent="0.25">
      <c r="A13" s="33"/>
      <c r="B13" s="38"/>
      <c r="C13" s="112" t="s">
        <v>127</v>
      </c>
      <c r="D13" s="113"/>
      <c r="E13" s="113"/>
      <c r="F13" s="113"/>
      <c r="G13" s="114"/>
      <c r="H13" s="28">
        <v>19200</v>
      </c>
    </row>
    <row r="14" spans="1:12" s="61" customFormat="1" x14ac:dyDescent="0.25">
      <c r="A14" s="33"/>
      <c r="B14" s="38"/>
      <c r="C14" s="112" t="s">
        <v>128</v>
      </c>
      <c r="D14" s="113"/>
      <c r="E14" s="113"/>
      <c r="F14" s="113"/>
      <c r="G14" s="114"/>
      <c r="H14" s="62">
        <v>13128</v>
      </c>
    </row>
    <row r="15" spans="1:12" x14ac:dyDescent="0.25">
      <c r="A15" s="33"/>
      <c r="B15" s="38"/>
      <c r="C15" s="112" t="s">
        <v>123</v>
      </c>
      <c r="D15" s="113"/>
      <c r="E15" s="113"/>
      <c r="F15" s="113"/>
      <c r="G15" s="114"/>
      <c r="H15" s="28">
        <v>8955.7900000000009</v>
      </c>
      <c r="J15" s="60"/>
    </row>
    <row r="16" spans="1:12" ht="26.25" customHeight="1" x14ac:dyDescent="0.25">
      <c r="A16" s="34" t="s">
        <v>70</v>
      </c>
      <c r="B16" s="41"/>
      <c r="C16" s="97" t="s">
        <v>59</v>
      </c>
      <c r="D16" s="98"/>
      <c r="E16" s="98"/>
      <c r="F16" s="98"/>
      <c r="G16" s="99"/>
      <c r="H16" s="27">
        <f>0.04*J39*J40</f>
        <v>1640.1120000000001</v>
      </c>
    </row>
    <row r="17" spans="1:10" ht="15" customHeight="1" x14ac:dyDescent="0.25">
      <c r="A17" s="101" t="s">
        <v>13</v>
      </c>
      <c r="B17" s="102"/>
      <c r="C17" s="102"/>
      <c r="D17" s="102"/>
      <c r="E17" s="102"/>
      <c r="F17" s="102"/>
      <c r="G17" s="103"/>
      <c r="H17" s="28">
        <f>SUM(H5:H16)</f>
        <v>687652.40599999996</v>
      </c>
    </row>
    <row r="18" spans="1:10" ht="24.75" customHeight="1" x14ac:dyDescent="0.25">
      <c r="A18" s="115"/>
      <c r="B18" s="115"/>
      <c r="C18" s="115"/>
      <c r="D18" s="115"/>
      <c r="E18" s="115"/>
      <c r="F18" s="115"/>
      <c r="G18" s="115"/>
      <c r="H18" s="116"/>
    </row>
    <row r="19" spans="1:10" ht="27.75" customHeight="1" x14ac:dyDescent="0.25">
      <c r="A19" s="34" t="s">
        <v>72</v>
      </c>
      <c r="B19" s="41"/>
      <c r="C19" s="97" t="s">
        <v>76</v>
      </c>
      <c r="D19" s="98"/>
      <c r="E19" s="98"/>
      <c r="F19" s="98"/>
      <c r="G19" s="99"/>
      <c r="H19" s="28" t="s">
        <v>67</v>
      </c>
    </row>
    <row r="20" spans="1:10" x14ac:dyDescent="0.25">
      <c r="A20" s="33"/>
      <c r="B20" s="38"/>
      <c r="C20" s="112" t="s">
        <v>140</v>
      </c>
      <c r="D20" s="113"/>
      <c r="E20" s="113"/>
      <c r="F20" s="113"/>
      <c r="G20" s="114"/>
      <c r="H20" s="28">
        <v>8687.35</v>
      </c>
    </row>
    <row r="21" spans="1:10" s="74" customFormat="1" x14ac:dyDescent="0.25">
      <c r="A21" s="33"/>
      <c r="B21" s="38"/>
      <c r="C21" s="112" t="s">
        <v>144</v>
      </c>
      <c r="D21" s="113"/>
      <c r="E21" s="113"/>
      <c r="F21" s="113"/>
      <c r="G21" s="114"/>
      <c r="H21" s="75">
        <v>11000</v>
      </c>
    </row>
    <row r="22" spans="1:10" s="74" customFormat="1" x14ac:dyDescent="0.25">
      <c r="A22" s="33"/>
      <c r="B22" s="38"/>
      <c r="C22" s="112" t="s">
        <v>142</v>
      </c>
      <c r="D22" s="113"/>
      <c r="E22" s="113"/>
      <c r="F22" s="113"/>
      <c r="G22" s="114"/>
      <c r="H22" s="75">
        <v>10059.27</v>
      </c>
    </row>
    <row r="23" spans="1:10" s="67" customFormat="1" x14ac:dyDescent="0.25">
      <c r="A23" s="33"/>
      <c r="B23" s="38"/>
      <c r="C23" s="125" t="s">
        <v>125</v>
      </c>
      <c r="D23" s="125"/>
      <c r="E23" s="125"/>
      <c r="F23" s="125"/>
      <c r="G23" s="125"/>
      <c r="H23" s="71"/>
    </row>
    <row r="24" spans="1:10" x14ac:dyDescent="0.25">
      <c r="A24" s="33"/>
      <c r="B24" s="38"/>
      <c r="C24" s="112" t="s">
        <v>120</v>
      </c>
      <c r="D24" s="113"/>
      <c r="E24" s="113"/>
      <c r="F24" s="113"/>
      <c r="G24" s="114"/>
      <c r="H24" s="28">
        <f>0.7*J39*J40</f>
        <v>28701.96</v>
      </c>
    </row>
    <row r="25" spans="1:10" ht="18" customHeight="1" x14ac:dyDescent="0.25">
      <c r="A25" s="33"/>
      <c r="B25" s="38"/>
      <c r="C25" s="112" t="s">
        <v>114</v>
      </c>
      <c r="D25" s="113"/>
      <c r="E25" s="113"/>
      <c r="F25" s="113"/>
      <c r="G25" s="114"/>
      <c r="H25" s="28">
        <f>SUM(H20:H24)</f>
        <v>58448.58</v>
      </c>
    </row>
    <row r="26" spans="1:10" ht="28.5" customHeight="1" x14ac:dyDescent="0.25">
      <c r="A26" s="34" t="s">
        <v>73</v>
      </c>
      <c r="B26" s="41"/>
      <c r="C26" s="97" t="s">
        <v>77</v>
      </c>
      <c r="D26" s="98"/>
      <c r="E26" s="98"/>
      <c r="F26" s="98"/>
      <c r="G26" s="99"/>
      <c r="H26" s="28"/>
    </row>
    <row r="27" spans="1:10" ht="26.25" customHeight="1" x14ac:dyDescent="0.25">
      <c r="A27" s="33"/>
      <c r="B27" s="38"/>
      <c r="C27" s="112" t="s">
        <v>119</v>
      </c>
      <c r="D27" s="113"/>
      <c r="E27" s="113"/>
      <c r="F27" s="113"/>
      <c r="G27" s="114"/>
      <c r="H27" s="28">
        <v>11968.74</v>
      </c>
      <c r="J27" s="60"/>
    </row>
    <row r="28" spans="1:10" s="58" customFormat="1" ht="25.5" customHeight="1" x14ac:dyDescent="0.25">
      <c r="A28" s="33"/>
      <c r="B28" s="38"/>
      <c r="C28" s="112" t="s">
        <v>135</v>
      </c>
      <c r="D28" s="113"/>
      <c r="E28" s="113"/>
      <c r="F28" s="113"/>
      <c r="G28" s="114"/>
      <c r="H28" s="59">
        <v>16388.88</v>
      </c>
    </row>
    <row r="29" spans="1:10" x14ac:dyDescent="0.25">
      <c r="A29" s="33"/>
      <c r="B29" s="38"/>
      <c r="C29" s="112" t="s">
        <v>120</v>
      </c>
      <c r="D29" s="113"/>
      <c r="E29" s="113"/>
      <c r="F29" s="113"/>
      <c r="G29" s="114"/>
      <c r="H29" s="64">
        <f>0.96*J39*J40</f>
        <v>39362.688000000002</v>
      </c>
    </row>
    <row r="30" spans="1:10" x14ac:dyDescent="0.25">
      <c r="A30" s="33"/>
      <c r="B30" s="38"/>
      <c r="C30" s="112" t="s">
        <v>114</v>
      </c>
      <c r="D30" s="113"/>
      <c r="E30" s="113"/>
      <c r="F30" s="113"/>
      <c r="G30" s="114"/>
      <c r="H30" s="28">
        <f>SUM(H27:H29)</f>
        <v>67720.308000000005</v>
      </c>
    </row>
    <row r="31" spans="1:10" ht="24" customHeight="1" x14ac:dyDescent="0.25">
      <c r="A31" s="34" t="s">
        <v>74</v>
      </c>
      <c r="B31" s="41"/>
      <c r="C31" s="97" t="s">
        <v>78</v>
      </c>
      <c r="D31" s="98"/>
      <c r="E31" s="98"/>
      <c r="F31" s="98"/>
      <c r="G31" s="99"/>
      <c r="H31" s="28"/>
    </row>
    <row r="32" spans="1:10" ht="12.75" customHeight="1" x14ac:dyDescent="0.25">
      <c r="A32" s="126"/>
      <c r="B32" s="127"/>
      <c r="C32" s="112" t="s">
        <v>134</v>
      </c>
      <c r="D32" s="113"/>
      <c r="E32" s="113"/>
      <c r="F32" s="113"/>
      <c r="G32" s="114"/>
      <c r="H32" s="28"/>
    </row>
    <row r="33" spans="1:10" x14ac:dyDescent="0.25">
      <c r="A33" s="128"/>
      <c r="B33" s="129"/>
      <c r="C33" s="112" t="s">
        <v>126</v>
      </c>
      <c r="D33" s="113"/>
      <c r="E33" s="113"/>
      <c r="F33" s="113"/>
      <c r="G33" s="114"/>
      <c r="H33" s="28"/>
    </row>
    <row r="34" spans="1:10" x14ac:dyDescent="0.25">
      <c r="A34" s="128"/>
      <c r="B34" s="129"/>
      <c r="C34" s="122" t="s">
        <v>141</v>
      </c>
      <c r="D34" s="123"/>
      <c r="E34" s="123"/>
      <c r="F34" s="123"/>
      <c r="G34" s="124"/>
      <c r="H34" s="68">
        <v>1392.5</v>
      </c>
    </row>
    <row r="35" spans="1:10" x14ac:dyDescent="0.25">
      <c r="A35" s="128"/>
      <c r="B35" s="129"/>
      <c r="C35" s="122" t="s">
        <v>120</v>
      </c>
      <c r="D35" s="123"/>
      <c r="E35" s="123"/>
      <c r="F35" s="123"/>
      <c r="G35" s="124"/>
      <c r="H35" s="28">
        <f>0.64*J39*J40</f>
        <v>26241.792000000001</v>
      </c>
    </row>
    <row r="36" spans="1:10" s="50" customFormat="1" ht="15" customHeight="1" x14ac:dyDescent="0.25">
      <c r="A36" s="130"/>
      <c r="B36" s="131"/>
      <c r="C36" s="122" t="s">
        <v>114</v>
      </c>
      <c r="D36" s="123"/>
      <c r="E36" s="123"/>
      <c r="F36" s="123"/>
      <c r="G36" s="124"/>
      <c r="H36" s="35">
        <f>SUM(H32:H35)</f>
        <v>27634.292000000001</v>
      </c>
    </row>
    <row r="37" spans="1:10" ht="15" customHeight="1" x14ac:dyDescent="0.25">
      <c r="A37" s="101" t="s">
        <v>18</v>
      </c>
      <c r="B37" s="102"/>
      <c r="C37" s="102"/>
      <c r="D37" s="102"/>
      <c r="E37" s="102"/>
      <c r="F37" s="102"/>
      <c r="G37" s="103"/>
      <c r="H37" s="35"/>
    </row>
    <row r="38" spans="1:10" ht="15" customHeight="1" x14ac:dyDescent="0.25">
      <c r="A38" s="139" t="s">
        <v>75</v>
      </c>
      <c r="B38" s="139"/>
      <c r="C38" s="139"/>
      <c r="D38" s="139"/>
      <c r="E38" s="139"/>
      <c r="F38" s="139"/>
      <c r="G38" s="139"/>
      <c r="H38" s="140"/>
    </row>
    <row r="39" spans="1:10" ht="15" customHeight="1" x14ac:dyDescent="0.25">
      <c r="A39" s="34" t="s">
        <v>79</v>
      </c>
      <c r="B39" s="41"/>
      <c r="C39" s="104" t="s">
        <v>20</v>
      </c>
      <c r="D39" s="105"/>
      <c r="E39" s="105"/>
      <c r="F39" s="105"/>
      <c r="G39" s="106"/>
      <c r="H39" s="69">
        <f>J39*J40*2.57</f>
        <v>105377.196</v>
      </c>
      <c r="J39" s="32">
        <v>3416.9</v>
      </c>
    </row>
    <row r="40" spans="1:10" ht="15" customHeight="1" x14ac:dyDescent="0.25">
      <c r="A40" s="34" t="s">
        <v>80</v>
      </c>
      <c r="B40" s="41"/>
      <c r="C40" s="104" t="s">
        <v>21</v>
      </c>
      <c r="D40" s="105"/>
      <c r="E40" s="105"/>
      <c r="F40" s="105"/>
      <c r="G40" s="106"/>
      <c r="H40" s="69">
        <f>0.14*J39*J40</f>
        <v>5740.3920000000007</v>
      </c>
      <c r="J40" s="65">
        <v>12</v>
      </c>
    </row>
    <row r="41" spans="1:10" ht="30" customHeight="1" x14ac:dyDescent="0.25">
      <c r="A41" s="33" t="s">
        <v>81</v>
      </c>
      <c r="B41" s="38"/>
      <c r="C41" s="104" t="s">
        <v>22</v>
      </c>
      <c r="D41" s="105"/>
      <c r="E41" s="105"/>
      <c r="F41" s="105"/>
      <c r="G41" s="106"/>
      <c r="H41" s="69">
        <f>0.02*J40*J39</f>
        <v>820.05600000000004</v>
      </c>
    </row>
    <row r="42" spans="1:10" ht="15" customHeight="1" x14ac:dyDescent="0.25">
      <c r="A42" s="34" t="s">
        <v>81</v>
      </c>
      <c r="B42" s="41"/>
      <c r="C42" s="104" t="s">
        <v>23</v>
      </c>
      <c r="D42" s="105"/>
      <c r="E42" s="105"/>
      <c r="F42" s="105"/>
      <c r="G42" s="106"/>
      <c r="H42" s="69">
        <f>0.02*J40*J39</f>
        <v>820.05600000000004</v>
      </c>
    </row>
    <row r="43" spans="1:10" ht="15" customHeight="1" x14ac:dyDescent="0.25">
      <c r="A43" s="33" t="s">
        <v>82</v>
      </c>
      <c r="B43" s="38"/>
      <c r="C43" s="104" t="s">
        <v>3</v>
      </c>
      <c r="D43" s="105"/>
      <c r="E43" s="105"/>
      <c r="F43" s="105"/>
      <c r="G43" s="106"/>
      <c r="H43" s="69">
        <f>0.42*J39*J40</f>
        <v>17221.175999999999</v>
      </c>
    </row>
    <row r="44" spans="1:10" ht="15" customHeight="1" x14ac:dyDescent="0.25">
      <c r="A44" s="34" t="s">
        <v>83</v>
      </c>
      <c r="B44" s="41"/>
      <c r="C44" s="104" t="s">
        <v>25</v>
      </c>
      <c r="D44" s="105"/>
      <c r="E44" s="105"/>
      <c r="F44" s="105"/>
      <c r="G44" s="106"/>
      <c r="H44" s="69">
        <f>0.04*J40*J39</f>
        <v>1640.1120000000001</v>
      </c>
    </row>
    <row r="45" spans="1:10" ht="15" customHeight="1" x14ac:dyDescent="0.25">
      <c r="A45" s="33" t="s">
        <v>84</v>
      </c>
      <c r="B45" s="38"/>
      <c r="C45" s="104" t="s">
        <v>26</v>
      </c>
      <c r="D45" s="105"/>
      <c r="E45" s="105"/>
      <c r="F45" s="105"/>
      <c r="G45" s="106"/>
      <c r="H45" s="69">
        <f>0.55*J40*J39</f>
        <v>22551.54</v>
      </c>
    </row>
    <row r="46" spans="1:10" ht="15" customHeight="1" x14ac:dyDescent="0.25">
      <c r="A46" s="34" t="s">
        <v>85</v>
      </c>
      <c r="B46" s="41"/>
      <c r="C46" s="104" t="s">
        <v>52</v>
      </c>
      <c r="D46" s="105"/>
      <c r="E46" s="105"/>
      <c r="F46" s="105"/>
      <c r="G46" s="106"/>
      <c r="H46" s="69">
        <f>0.16*J39*J40</f>
        <v>6560.4480000000003</v>
      </c>
    </row>
    <row r="47" spans="1:10" ht="15" customHeight="1" x14ac:dyDescent="0.25">
      <c r="A47" s="33" t="s">
        <v>86</v>
      </c>
      <c r="B47" s="38"/>
      <c r="C47" s="104" t="s">
        <v>6</v>
      </c>
      <c r="D47" s="105"/>
      <c r="E47" s="105"/>
      <c r="F47" s="105"/>
      <c r="G47" s="106"/>
      <c r="H47" s="69">
        <f>0.13*J40*J39</f>
        <v>5330.3640000000005</v>
      </c>
    </row>
    <row r="48" spans="1:10" ht="15" customHeight="1" x14ac:dyDescent="0.25">
      <c r="A48" s="34" t="s">
        <v>87</v>
      </c>
      <c r="B48" s="41"/>
      <c r="C48" s="104" t="s">
        <v>28</v>
      </c>
      <c r="D48" s="105"/>
      <c r="E48" s="105"/>
      <c r="F48" s="105"/>
      <c r="G48" s="106"/>
      <c r="H48" s="69">
        <f>0.23*J39*J40</f>
        <v>9430.6440000000002</v>
      </c>
    </row>
    <row r="49" spans="1:8" ht="15" customHeight="1" x14ac:dyDescent="0.25">
      <c r="A49" s="33" t="s">
        <v>88</v>
      </c>
      <c r="B49" s="38"/>
      <c r="C49" s="104" t="s">
        <v>51</v>
      </c>
      <c r="D49" s="105"/>
      <c r="E49" s="105"/>
      <c r="F49" s="105"/>
      <c r="G49" s="106"/>
      <c r="H49" s="69">
        <f>0.1*J40*J39</f>
        <v>4100.2800000000007</v>
      </c>
    </row>
    <row r="50" spans="1:8" ht="33" customHeight="1" x14ac:dyDescent="0.25">
      <c r="A50" s="34" t="s">
        <v>89</v>
      </c>
      <c r="B50" s="41"/>
      <c r="C50" s="104" t="s">
        <v>30</v>
      </c>
      <c r="D50" s="105"/>
      <c r="E50" s="105"/>
      <c r="F50" s="105"/>
      <c r="G50" s="106"/>
      <c r="H50" s="69">
        <f>1.4*J40*J39</f>
        <v>57403.919999999991</v>
      </c>
    </row>
    <row r="51" spans="1:8" ht="15" customHeight="1" x14ac:dyDescent="0.25">
      <c r="A51" s="33" t="s">
        <v>90</v>
      </c>
      <c r="B51" s="38"/>
      <c r="C51" s="104" t="s">
        <v>31</v>
      </c>
      <c r="D51" s="105"/>
      <c r="E51" s="105"/>
      <c r="F51" s="105"/>
      <c r="G51" s="106"/>
      <c r="H51" s="69">
        <f>0.77*J40*J39</f>
        <v>31572.156000000003</v>
      </c>
    </row>
    <row r="52" spans="1:8" ht="15" customHeight="1" x14ac:dyDescent="0.25">
      <c r="A52" s="42" t="s">
        <v>91</v>
      </c>
      <c r="B52" s="43"/>
      <c r="C52" s="107" t="s">
        <v>116</v>
      </c>
      <c r="D52" s="108"/>
      <c r="E52" s="108"/>
      <c r="F52" s="108"/>
      <c r="G52" s="109"/>
      <c r="H52" s="68">
        <f>4.38*J40*J39</f>
        <v>179592.26400000002</v>
      </c>
    </row>
    <row r="53" spans="1:8" ht="15" customHeight="1" x14ac:dyDescent="0.25">
      <c r="A53" s="101" t="s">
        <v>32</v>
      </c>
      <c r="B53" s="102"/>
      <c r="C53" s="102"/>
      <c r="D53" s="102"/>
      <c r="E53" s="102"/>
      <c r="F53" s="102"/>
      <c r="G53" s="103"/>
      <c r="H53" s="70">
        <f>SUM(H39:H52)</f>
        <v>448160.60399999999</v>
      </c>
    </row>
    <row r="54" spans="1:8" s="51" customFormat="1" ht="15" customHeight="1" x14ac:dyDescent="0.25">
      <c r="A54" s="52">
        <v>4</v>
      </c>
      <c r="B54" s="52"/>
      <c r="C54" s="100" t="s">
        <v>117</v>
      </c>
      <c r="D54" s="100"/>
      <c r="E54" s="100"/>
      <c r="F54" s="100"/>
      <c r="G54" s="100"/>
      <c r="H54" s="66"/>
    </row>
    <row r="55" spans="1:8" s="54" customFormat="1" ht="15" customHeight="1" x14ac:dyDescent="0.25">
      <c r="A55" s="117">
        <v>5</v>
      </c>
      <c r="B55" s="52"/>
      <c r="C55" s="100" t="s">
        <v>118</v>
      </c>
      <c r="D55" s="100"/>
      <c r="E55" s="100"/>
      <c r="F55" s="100"/>
      <c r="G55" s="100"/>
      <c r="H55" s="66"/>
    </row>
    <row r="56" spans="1:8" s="54" customFormat="1" x14ac:dyDescent="0.25">
      <c r="A56" s="117"/>
      <c r="B56" s="53"/>
      <c r="C56" s="110"/>
      <c r="D56" s="110"/>
      <c r="E56" s="110"/>
      <c r="F56" s="110"/>
      <c r="G56" s="110"/>
      <c r="H56" s="68"/>
    </row>
    <row r="57" spans="1:8" ht="15" customHeight="1" x14ac:dyDescent="0.25">
      <c r="A57" s="148" t="s">
        <v>93</v>
      </c>
      <c r="B57" s="148"/>
      <c r="C57" s="148"/>
      <c r="D57" s="148"/>
      <c r="E57" s="148"/>
      <c r="F57" s="148"/>
      <c r="G57" s="148"/>
      <c r="H57" s="148"/>
    </row>
    <row r="58" spans="1:8" ht="12" customHeight="1" x14ac:dyDescent="0.25">
      <c r="A58" s="133" t="s">
        <v>94</v>
      </c>
      <c r="B58" s="134"/>
      <c r="C58" s="134"/>
      <c r="D58" s="135"/>
      <c r="E58" s="29" t="s">
        <v>95</v>
      </c>
      <c r="F58" s="29" t="s">
        <v>96</v>
      </c>
      <c r="G58" s="29" t="s">
        <v>97</v>
      </c>
      <c r="H58" s="29" t="s">
        <v>98</v>
      </c>
    </row>
    <row r="59" spans="1:8" ht="12" customHeight="1" x14ac:dyDescent="0.25">
      <c r="A59" s="97" t="s">
        <v>99</v>
      </c>
      <c r="B59" s="98"/>
      <c r="C59" s="98"/>
      <c r="D59" s="99"/>
      <c r="E59" s="63">
        <v>432169.56</v>
      </c>
      <c r="F59" s="28">
        <v>396290.27</v>
      </c>
      <c r="G59" s="66">
        <f>H53</f>
        <v>448160.60399999999</v>
      </c>
      <c r="H59" s="28">
        <f>F59-G59</f>
        <v>-51870.333999999973</v>
      </c>
    </row>
    <row r="60" spans="1:8" ht="12" customHeight="1" x14ac:dyDescent="0.25">
      <c r="A60" s="97" t="s">
        <v>100</v>
      </c>
      <c r="B60" s="98"/>
      <c r="C60" s="98"/>
      <c r="D60" s="99"/>
      <c r="E60" s="28">
        <v>175902.24</v>
      </c>
      <c r="F60" s="28">
        <v>161274.25</v>
      </c>
      <c r="G60" s="28">
        <f>H17</f>
        <v>687652.40599999996</v>
      </c>
      <c r="H60" s="28">
        <f>F60-G60</f>
        <v>-526378.15599999996</v>
      </c>
    </row>
    <row r="61" spans="1:8" ht="12" customHeight="1" x14ac:dyDescent="0.25">
      <c r="A61" s="97" t="s">
        <v>101</v>
      </c>
      <c r="B61" s="98"/>
      <c r="C61" s="98"/>
      <c r="D61" s="99"/>
      <c r="E61" s="28">
        <v>60683.040000000001</v>
      </c>
      <c r="F61" s="28">
        <v>55586.71</v>
      </c>
      <c r="G61" s="28">
        <f>H25</f>
        <v>58448.58</v>
      </c>
      <c r="H61" s="28">
        <f>F61-G61</f>
        <v>-2861.8700000000026</v>
      </c>
    </row>
    <row r="62" spans="1:8" ht="12" customHeight="1" x14ac:dyDescent="0.25">
      <c r="A62" s="97" t="s">
        <v>102</v>
      </c>
      <c r="B62" s="98"/>
      <c r="C62" s="98"/>
      <c r="D62" s="99"/>
      <c r="E62" s="28">
        <v>113167.67999999999</v>
      </c>
      <c r="F62" s="28">
        <v>103745.45</v>
      </c>
      <c r="G62" s="28">
        <f>H30</f>
        <v>67720.308000000005</v>
      </c>
      <c r="H62" s="28">
        <f>F62-G62</f>
        <v>36025.141999999993</v>
      </c>
    </row>
    <row r="63" spans="1:8" ht="12" customHeight="1" x14ac:dyDescent="0.25">
      <c r="A63" s="97" t="s">
        <v>104</v>
      </c>
      <c r="B63" s="98"/>
      <c r="C63" s="98"/>
      <c r="D63" s="99"/>
      <c r="E63" s="28">
        <v>54124.800000000003</v>
      </c>
      <c r="F63" s="63">
        <v>49559.74</v>
      </c>
      <c r="G63" s="55">
        <f>H36</f>
        <v>27634.292000000001</v>
      </c>
      <c r="H63" s="28">
        <f>F63-G63</f>
        <v>21925.447999999997</v>
      </c>
    </row>
    <row r="64" spans="1:8" s="72" customFormat="1" ht="12" customHeight="1" x14ac:dyDescent="0.25">
      <c r="A64" s="97" t="s">
        <v>130</v>
      </c>
      <c r="B64" s="98"/>
      <c r="C64" s="98"/>
      <c r="D64" s="99"/>
      <c r="E64" s="73">
        <v>8118.22</v>
      </c>
      <c r="F64" s="73">
        <v>6839.05</v>
      </c>
      <c r="G64" s="66">
        <f>E64</f>
        <v>8118.22</v>
      </c>
      <c r="H64" s="73">
        <f>SUM(H59:H63)</f>
        <v>-523159.77</v>
      </c>
    </row>
    <row r="65" spans="1:8" s="56" customFormat="1" ht="11.25" customHeight="1" x14ac:dyDescent="0.25">
      <c r="A65" s="97" t="s">
        <v>131</v>
      </c>
      <c r="B65" s="98"/>
      <c r="C65" s="98"/>
      <c r="D65" s="99"/>
      <c r="E65" s="55">
        <v>18466.75</v>
      </c>
      <c r="F65" s="55">
        <v>14750.24</v>
      </c>
      <c r="G65" s="55">
        <f>E65</f>
        <v>18466.75</v>
      </c>
      <c r="H65" s="55">
        <f>F65-G65</f>
        <v>-3716.51</v>
      </c>
    </row>
    <row r="66" spans="1:8" ht="12" customHeight="1" x14ac:dyDescent="0.25">
      <c r="A66" s="97" t="s">
        <v>105</v>
      </c>
      <c r="B66" s="98"/>
      <c r="C66" s="98"/>
      <c r="D66" s="99"/>
      <c r="E66" s="28">
        <f>SUM(E59:E65)</f>
        <v>862632.29</v>
      </c>
      <c r="F66" s="28">
        <f>SUM(F59:F65)</f>
        <v>788045.71</v>
      </c>
      <c r="G66" s="66">
        <f>SUM(G59:G65)</f>
        <v>1316201.1599999999</v>
      </c>
      <c r="H66" s="28">
        <f>SUM(H64:H65)</f>
        <v>-526876.28</v>
      </c>
    </row>
    <row r="67" spans="1:8" ht="24" customHeight="1" x14ac:dyDescent="0.25">
      <c r="A67" s="97" t="s">
        <v>106</v>
      </c>
      <c r="B67" s="98"/>
      <c r="C67" s="98"/>
      <c r="D67" s="99"/>
      <c r="E67" s="28"/>
      <c r="F67" s="57"/>
      <c r="G67" s="57">
        <v>1141</v>
      </c>
      <c r="H67" s="28">
        <v>-1141</v>
      </c>
    </row>
    <row r="68" spans="1:8" x14ac:dyDescent="0.25">
      <c r="A68" s="97" t="s">
        <v>107</v>
      </c>
      <c r="B68" s="98"/>
      <c r="C68" s="98"/>
      <c r="D68" s="99"/>
      <c r="E68" s="28">
        <f>SUM(E66)</f>
        <v>862632.29</v>
      </c>
      <c r="F68" s="28">
        <f>SUM(F66)</f>
        <v>788045.71</v>
      </c>
      <c r="G68" s="66">
        <f>G67+G66</f>
        <v>1317342.1599999999</v>
      </c>
      <c r="H68" s="28">
        <f>H67+H66</f>
        <v>-528017.28</v>
      </c>
    </row>
    <row r="69" spans="1:8" x14ac:dyDescent="0.25">
      <c r="A69" s="101" t="s">
        <v>124</v>
      </c>
      <c r="B69" s="102"/>
      <c r="C69" s="102"/>
      <c r="D69" s="102"/>
      <c r="E69" s="102"/>
      <c r="F69" s="102"/>
      <c r="G69" s="102"/>
      <c r="H69" s="103"/>
    </row>
    <row r="70" spans="1:8" x14ac:dyDescent="0.25">
      <c r="A70" s="145" t="s">
        <v>122</v>
      </c>
      <c r="B70" s="146"/>
      <c r="C70" s="146"/>
      <c r="D70" s="146"/>
      <c r="E70" s="146"/>
      <c r="F70" s="146"/>
      <c r="G70" s="147"/>
      <c r="H70" s="28">
        <v>69782.600000000006</v>
      </c>
    </row>
    <row r="71" spans="1:8" s="74" customFormat="1" x14ac:dyDescent="0.25">
      <c r="A71" s="145" t="s">
        <v>133</v>
      </c>
      <c r="B71" s="146"/>
      <c r="C71" s="146"/>
      <c r="D71" s="146"/>
      <c r="E71" s="146"/>
      <c r="F71" s="146"/>
      <c r="G71" s="147"/>
      <c r="H71" s="75">
        <f>H70+H68</f>
        <v>-458234.68000000005</v>
      </c>
    </row>
    <row r="72" spans="1:8" x14ac:dyDescent="0.25">
      <c r="A72" s="145" t="s">
        <v>132</v>
      </c>
      <c r="B72" s="146"/>
      <c r="C72" s="146"/>
      <c r="D72" s="146"/>
      <c r="E72" s="146"/>
      <c r="F72" s="146"/>
      <c r="G72" s="147"/>
      <c r="H72" s="28">
        <v>129782</v>
      </c>
    </row>
    <row r="75" spans="1:8" x14ac:dyDescent="0.25">
      <c r="A75" s="119"/>
      <c r="B75" s="119"/>
      <c r="C75" s="119"/>
      <c r="D75" s="119"/>
      <c r="E75" s="119"/>
      <c r="F75" s="120"/>
      <c r="G75" s="120"/>
      <c r="H75" s="120"/>
    </row>
  </sheetData>
  <mergeCells count="77">
    <mergeCell ref="C21:G21"/>
    <mergeCell ref="A64:D64"/>
    <mergeCell ref="A63:D63"/>
    <mergeCell ref="A59:D59"/>
    <mergeCell ref="A37:G37"/>
    <mergeCell ref="C11:G11"/>
    <mergeCell ref="C13:G13"/>
    <mergeCell ref="C12:G12"/>
    <mergeCell ref="A38:H38"/>
    <mergeCell ref="C26:G26"/>
    <mergeCell ref="C27:G27"/>
    <mergeCell ref="C29:G29"/>
    <mergeCell ref="C31:G31"/>
    <mergeCell ref="C32:G32"/>
    <mergeCell ref="C36:G36"/>
    <mergeCell ref="C39:G39"/>
    <mergeCell ref="A1:H1"/>
    <mergeCell ref="A4:H4"/>
    <mergeCell ref="C9:G9"/>
    <mergeCell ref="C5:G5"/>
    <mergeCell ref="C3:G3"/>
    <mergeCell ref="C7:G7"/>
    <mergeCell ref="C8:G8"/>
    <mergeCell ref="C6:G6"/>
    <mergeCell ref="A2:H2"/>
    <mergeCell ref="A3:B3"/>
    <mergeCell ref="C10:G10"/>
    <mergeCell ref="C30:G30"/>
    <mergeCell ref="C33:G33"/>
    <mergeCell ref="C35:G35"/>
    <mergeCell ref="C34:G34"/>
    <mergeCell ref="C14:G14"/>
    <mergeCell ref="C28:G28"/>
    <mergeCell ref="C20:G20"/>
    <mergeCell ref="C23:G23"/>
    <mergeCell ref="C25:G25"/>
    <mergeCell ref="A32:B36"/>
    <mergeCell ref="A75:E75"/>
    <mergeCell ref="F75:H75"/>
    <mergeCell ref="A66:D66"/>
    <mergeCell ref="A68:D68"/>
    <mergeCell ref="A67:D67"/>
    <mergeCell ref="A69:H69"/>
    <mergeCell ref="A70:G70"/>
    <mergeCell ref="A72:G72"/>
    <mergeCell ref="A71:G71"/>
    <mergeCell ref="A61:D61"/>
    <mergeCell ref="A62:D62"/>
    <mergeCell ref="C56:G56"/>
    <mergeCell ref="A58:D58"/>
    <mergeCell ref="A18:H18"/>
    <mergeCell ref="C24:G24"/>
    <mergeCell ref="C55:G55"/>
    <mergeCell ref="A55:A56"/>
    <mergeCell ref="A57:H57"/>
    <mergeCell ref="C15:G15"/>
    <mergeCell ref="C16:G16"/>
    <mergeCell ref="A17:G17"/>
    <mergeCell ref="C19:G19"/>
    <mergeCell ref="C40:G40"/>
    <mergeCell ref="C22:G22"/>
    <mergeCell ref="A65:D65"/>
    <mergeCell ref="C54:G54"/>
    <mergeCell ref="A53:G53"/>
    <mergeCell ref="C41:G41"/>
    <mergeCell ref="C52:G52"/>
    <mergeCell ref="C42:G42"/>
    <mergeCell ref="C43:G43"/>
    <mergeCell ref="C44:G44"/>
    <mergeCell ref="C45:G45"/>
    <mergeCell ref="C51:G51"/>
    <mergeCell ref="C46:G46"/>
    <mergeCell ref="C47:G47"/>
    <mergeCell ref="C48:G48"/>
    <mergeCell ref="C49:G49"/>
    <mergeCell ref="C50:G50"/>
    <mergeCell ref="A60:D6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sqref="A1:H1"/>
    </sheetView>
  </sheetViews>
  <sheetFormatPr defaultColWidth="9.140625" defaultRowHeight="12" x14ac:dyDescent="0.25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 x14ac:dyDescent="0.25">
      <c r="A1" s="132" t="s">
        <v>65</v>
      </c>
      <c r="B1" s="132"/>
      <c r="C1" s="132"/>
      <c r="D1" s="132"/>
      <c r="E1" s="132"/>
      <c r="F1" s="132"/>
      <c r="G1" s="132"/>
      <c r="H1" s="132"/>
      <c r="I1" s="31"/>
      <c r="J1" s="31"/>
      <c r="K1" s="31"/>
      <c r="L1" s="31"/>
    </row>
    <row r="2" spans="1:12" ht="36" customHeight="1" x14ac:dyDescent="0.25">
      <c r="A2" s="136" t="s">
        <v>66</v>
      </c>
      <c r="B2" s="136"/>
      <c r="C2" s="136"/>
      <c r="D2" s="136"/>
      <c r="E2" s="136"/>
      <c r="F2" s="136"/>
      <c r="G2" s="136"/>
      <c r="H2" s="137"/>
    </row>
    <row r="3" spans="1:12" ht="27" customHeight="1" x14ac:dyDescent="0.25">
      <c r="A3" s="101" t="s">
        <v>111</v>
      </c>
      <c r="B3" s="103"/>
      <c r="C3" s="133" t="s">
        <v>92</v>
      </c>
      <c r="D3" s="134"/>
      <c r="E3" s="134"/>
      <c r="F3" s="134"/>
      <c r="G3" s="135"/>
      <c r="H3" s="28" t="s">
        <v>67</v>
      </c>
    </row>
    <row r="4" spans="1:12" ht="27" customHeight="1" x14ac:dyDescent="0.25">
      <c r="A4" s="115" t="s">
        <v>9</v>
      </c>
      <c r="B4" s="115"/>
      <c r="C4" s="115"/>
      <c r="D4" s="115"/>
      <c r="E4" s="115"/>
      <c r="F4" s="115"/>
      <c r="G4" s="115"/>
      <c r="H4" s="116"/>
    </row>
    <row r="5" spans="1:12" ht="24.75" customHeight="1" x14ac:dyDescent="0.25">
      <c r="A5" s="34" t="s">
        <v>68</v>
      </c>
      <c r="B5" s="41"/>
      <c r="C5" s="104" t="s">
        <v>8</v>
      </c>
      <c r="D5" s="105"/>
      <c r="E5" s="105"/>
      <c r="F5" s="105"/>
      <c r="G5" s="106"/>
      <c r="H5" s="37"/>
    </row>
    <row r="6" spans="1:12" ht="15" customHeight="1" x14ac:dyDescent="0.25">
      <c r="A6" s="34" t="s">
        <v>69</v>
      </c>
      <c r="B6" s="41"/>
      <c r="C6" s="141" t="s">
        <v>64</v>
      </c>
      <c r="D6" s="142"/>
      <c r="E6" s="142"/>
      <c r="F6" s="142"/>
      <c r="G6" s="143"/>
      <c r="H6" s="28"/>
    </row>
    <row r="7" spans="1:12" x14ac:dyDescent="0.25">
      <c r="A7" s="33"/>
      <c r="B7" s="38"/>
      <c r="C7" s="122"/>
      <c r="D7" s="123"/>
      <c r="E7" s="123"/>
      <c r="F7" s="123"/>
      <c r="G7" s="124"/>
      <c r="H7" s="28"/>
    </row>
    <row r="8" spans="1:12" x14ac:dyDescent="0.25">
      <c r="A8" s="33"/>
      <c r="B8" s="38"/>
      <c r="C8" s="122"/>
      <c r="D8" s="123"/>
      <c r="E8" s="123"/>
      <c r="F8" s="123"/>
      <c r="G8" s="124"/>
      <c r="H8" s="28"/>
    </row>
    <row r="9" spans="1:12" x14ac:dyDescent="0.25">
      <c r="A9" s="33"/>
      <c r="B9" s="38"/>
      <c r="C9" s="122"/>
      <c r="D9" s="123"/>
      <c r="E9" s="123"/>
      <c r="F9" s="123"/>
      <c r="G9" s="124"/>
      <c r="H9" s="28"/>
    </row>
    <row r="10" spans="1:12" x14ac:dyDescent="0.25">
      <c r="A10" s="33"/>
      <c r="B10" s="38"/>
      <c r="C10" s="122"/>
      <c r="D10" s="123"/>
      <c r="E10" s="123"/>
      <c r="F10" s="123"/>
      <c r="G10" s="124"/>
      <c r="H10" s="28"/>
    </row>
    <row r="11" spans="1:12" x14ac:dyDescent="0.25">
      <c r="A11" s="33"/>
      <c r="B11" s="38"/>
      <c r="C11" s="122"/>
      <c r="D11" s="123"/>
      <c r="E11" s="123"/>
      <c r="F11" s="123"/>
      <c r="G11" s="124"/>
      <c r="H11" s="28"/>
    </row>
    <row r="12" spans="1:12" x14ac:dyDescent="0.25">
      <c r="A12" s="33"/>
      <c r="B12" s="38"/>
      <c r="C12" s="122"/>
      <c r="D12" s="123"/>
      <c r="E12" s="123"/>
      <c r="F12" s="123"/>
      <c r="G12" s="124"/>
      <c r="H12" s="28"/>
    </row>
    <row r="13" spans="1:12" x14ac:dyDescent="0.25">
      <c r="A13" s="33"/>
      <c r="B13" s="38"/>
      <c r="C13" s="122"/>
      <c r="D13" s="123"/>
      <c r="E13" s="123"/>
      <c r="F13" s="123"/>
      <c r="G13" s="124"/>
      <c r="H13" s="28"/>
    </row>
    <row r="14" spans="1:12" x14ac:dyDescent="0.25">
      <c r="A14" s="33"/>
      <c r="B14" s="38"/>
      <c r="C14" s="122"/>
      <c r="D14" s="123"/>
      <c r="E14" s="123"/>
      <c r="F14" s="123"/>
      <c r="G14" s="124"/>
      <c r="H14" s="28"/>
    </row>
    <row r="15" spans="1:12" x14ac:dyDescent="0.25">
      <c r="A15" s="33"/>
      <c r="B15" s="38"/>
      <c r="C15" s="122"/>
      <c r="D15" s="123"/>
      <c r="E15" s="123"/>
      <c r="F15" s="123"/>
      <c r="G15" s="124"/>
      <c r="H15" s="28"/>
    </row>
    <row r="16" spans="1:12" x14ac:dyDescent="0.25">
      <c r="A16" s="33"/>
      <c r="B16" s="38"/>
      <c r="C16" s="122"/>
      <c r="D16" s="123"/>
      <c r="E16" s="123"/>
      <c r="F16" s="123"/>
      <c r="G16" s="124"/>
      <c r="H16" s="28"/>
    </row>
    <row r="17" spans="1:8" x14ac:dyDescent="0.25">
      <c r="A17" s="34" t="s">
        <v>70</v>
      </c>
      <c r="B17" s="41"/>
      <c r="C17" s="97" t="s">
        <v>59</v>
      </c>
      <c r="D17" s="98"/>
      <c r="E17" s="98"/>
      <c r="F17" s="98"/>
      <c r="G17" s="99"/>
      <c r="H17" s="27"/>
    </row>
    <row r="18" spans="1:8" x14ac:dyDescent="0.25">
      <c r="A18" s="101" t="s">
        <v>13</v>
      </c>
      <c r="B18" s="102"/>
      <c r="C18" s="102"/>
      <c r="D18" s="102"/>
      <c r="E18" s="102"/>
      <c r="F18" s="102"/>
      <c r="G18" s="103"/>
      <c r="H18" s="28"/>
    </row>
    <row r="19" spans="1:8" x14ac:dyDescent="0.25">
      <c r="A19" s="115" t="s">
        <v>71</v>
      </c>
      <c r="B19" s="115"/>
      <c r="C19" s="115"/>
      <c r="D19" s="115"/>
      <c r="E19" s="115"/>
      <c r="F19" s="115"/>
      <c r="G19" s="115"/>
      <c r="H19" s="116"/>
    </row>
    <row r="20" spans="1:8" x14ac:dyDescent="0.25">
      <c r="A20" s="34" t="s">
        <v>72</v>
      </c>
      <c r="B20" s="41"/>
      <c r="C20" s="97" t="s">
        <v>76</v>
      </c>
      <c r="D20" s="98"/>
      <c r="E20" s="98"/>
      <c r="F20" s="98"/>
      <c r="G20" s="99"/>
      <c r="H20" s="28" t="s">
        <v>67</v>
      </c>
    </row>
    <row r="21" spans="1:8" x14ac:dyDescent="0.25">
      <c r="A21" s="33"/>
      <c r="B21" s="38"/>
      <c r="C21" s="122"/>
      <c r="D21" s="123"/>
      <c r="E21" s="123"/>
      <c r="F21" s="123"/>
      <c r="G21" s="124"/>
      <c r="H21" s="28"/>
    </row>
    <row r="22" spans="1:8" x14ac:dyDescent="0.25">
      <c r="A22" s="33"/>
      <c r="B22" s="38"/>
      <c r="C22" s="122"/>
      <c r="D22" s="123"/>
      <c r="E22" s="123"/>
      <c r="F22" s="123"/>
      <c r="G22" s="124"/>
      <c r="H22" s="28"/>
    </row>
    <row r="23" spans="1:8" x14ac:dyDescent="0.25">
      <c r="A23" s="33"/>
      <c r="B23" s="38"/>
      <c r="C23" s="122"/>
      <c r="D23" s="123"/>
      <c r="E23" s="123"/>
      <c r="F23" s="123"/>
      <c r="G23" s="124"/>
      <c r="H23" s="28"/>
    </row>
    <row r="24" spans="1:8" x14ac:dyDescent="0.25">
      <c r="A24" s="34" t="s">
        <v>73</v>
      </c>
      <c r="B24" s="41"/>
      <c r="C24" s="97" t="s">
        <v>77</v>
      </c>
      <c r="D24" s="98"/>
      <c r="E24" s="98"/>
      <c r="F24" s="98"/>
      <c r="G24" s="99"/>
      <c r="H24" s="28"/>
    </row>
    <row r="25" spans="1:8" x14ac:dyDescent="0.25">
      <c r="A25" s="33"/>
      <c r="B25" s="38"/>
      <c r="C25" s="122"/>
      <c r="D25" s="123"/>
      <c r="E25" s="123"/>
      <c r="F25" s="123"/>
      <c r="G25" s="124"/>
      <c r="H25" s="28"/>
    </row>
    <row r="26" spans="1:8" x14ac:dyDescent="0.25">
      <c r="A26" s="33"/>
      <c r="B26" s="38"/>
      <c r="C26" s="122"/>
      <c r="D26" s="123"/>
      <c r="E26" s="123"/>
      <c r="F26" s="123"/>
      <c r="G26" s="124"/>
      <c r="H26" s="28"/>
    </row>
    <row r="27" spans="1:8" x14ac:dyDescent="0.25">
      <c r="A27" s="33"/>
      <c r="B27" s="38"/>
      <c r="C27" s="122"/>
      <c r="D27" s="123"/>
      <c r="E27" s="123"/>
      <c r="F27" s="123"/>
      <c r="G27" s="124"/>
      <c r="H27" s="28"/>
    </row>
    <row r="28" spans="1:8" x14ac:dyDescent="0.25">
      <c r="A28" s="34" t="s">
        <v>74</v>
      </c>
      <c r="B28" s="41"/>
      <c r="C28" s="97" t="s">
        <v>78</v>
      </c>
      <c r="D28" s="98"/>
      <c r="E28" s="98"/>
      <c r="F28" s="98"/>
      <c r="G28" s="99"/>
      <c r="H28" s="28"/>
    </row>
    <row r="29" spans="1:8" x14ac:dyDescent="0.25">
      <c r="A29" s="33"/>
      <c r="B29" s="38"/>
      <c r="C29" s="122"/>
      <c r="D29" s="123"/>
      <c r="E29" s="123"/>
      <c r="F29" s="123"/>
      <c r="G29" s="124"/>
      <c r="H29" s="28"/>
    </row>
    <row r="30" spans="1:8" x14ac:dyDescent="0.25">
      <c r="A30" s="33"/>
      <c r="B30" s="38"/>
      <c r="C30" s="122"/>
      <c r="D30" s="123"/>
      <c r="E30" s="123"/>
      <c r="F30" s="123"/>
      <c r="G30" s="124"/>
      <c r="H30" s="28"/>
    </row>
    <row r="31" spans="1:8" x14ac:dyDescent="0.25">
      <c r="A31" s="33"/>
      <c r="B31" s="38"/>
      <c r="C31" s="30"/>
      <c r="D31" s="45"/>
      <c r="E31" s="45"/>
      <c r="F31" s="45"/>
      <c r="G31" s="46"/>
      <c r="H31" s="28"/>
    </row>
    <row r="32" spans="1:8" x14ac:dyDescent="0.25">
      <c r="A32" s="39"/>
      <c r="B32" s="40"/>
      <c r="C32" s="47"/>
      <c r="D32" s="48"/>
      <c r="E32" s="48"/>
      <c r="F32" s="48"/>
      <c r="G32" s="49"/>
      <c r="H32" s="28"/>
    </row>
    <row r="33" spans="1:8" x14ac:dyDescent="0.25">
      <c r="A33" s="101" t="s">
        <v>18</v>
      </c>
      <c r="B33" s="102"/>
      <c r="C33" s="102"/>
      <c r="D33" s="102"/>
      <c r="E33" s="102"/>
      <c r="F33" s="102"/>
      <c r="G33" s="103"/>
      <c r="H33" s="35"/>
    </row>
    <row r="34" spans="1:8" x14ac:dyDescent="0.25">
      <c r="A34" s="138" t="s">
        <v>75</v>
      </c>
      <c r="B34" s="138"/>
      <c r="C34" s="139"/>
      <c r="D34" s="139"/>
      <c r="E34" s="139"/>
      <c r="F34" s="139"/>
      <c r="G34" s="139"/>
      <c r="H34" s="140"/>
    </row>
    <row r="35" spans="1:8" x14ac:dyDescent="0.25">
      <c r="A35" s="34" t="s">
        <v>79</v>
      </c>
      <c r="B35" s="41"/>
      <c r="C35" s="104" t="s">
        <v>20</v>
      </c>
      <c r="D35" s="105"/>
      <c r="E35" s="105"/>
      <c r="F35" s="105"/>
      <c r="G35" s="106"/>
      <c r="H35" s="28"/>
    </row>
    <row r="36" spans="1:8" x14ac:dyDescent="0.25">
      <c r="A36" s="34" t="s">
        <v>80</v>
      </c>
      <c r="B36" s="41"/>
      <c r="C36" s="104" t="s">
        <v>21</v>
      </c>
      <c r="D36" s="105"/>
      <c r="E36" s="105"/>
      <c r="F36" s="105"/>
      <c r="G36" s="106"/>
      <c r="H36" s="28"/>
    </row>
    <row r="37" spans="1:8" x14ac:dyDescent="0.25">
      <c r="A37" s="33" t="s">
        <v>81</v>
      </c>
      <c r="B37" s="38"/>
      <c r="C37" s="104" t="s">
        <v>22</v>
      </c>
      <c r="D37" s="105"/>
      <c r="E37" s="105"/>
      <c r="F37" s="105"/>
      <c r="G37" s="106"/>
      <c r="H37" s="28"/>
    </row>
    <row r="38" spans="1:8" x14ac:dyDescent="0.25">
      <c r="A38" s="34" t="s">
        <v>81</v>
      </c>
      <c r="B38" s="41"/>
      <c r="C38" s="104" t="s">
        <v>23</v>
      </c>
      <c r="D38" s="105"/>
      <c r="E38" s="105"/>
      <c r="F38" s="105"/>
      <c r="G38" s="106"/>
      <c r="H38" s="28"/>
    </row>
    <row r="39" spans="1:8" x14ac:dyDescent="0.25">
      <c r="A39" s="33" t="s">
        <v>82</v>
      </c>
      <c r="B39" s="38"/>
      <c r="C39" s="104" t="s">
        <v>3</v>
      </c>
      <c r="D39" s="105"/>
      <c r="E39" s="105"/>
      <c r="F39" s="105"/>
      <c r="G39" s="106"/>
      <c r="H39" s="28"/>
    </row>
    <row r="40" spans="1:8" x14ac:dyDescent="0.25">
      <c r="A40" s="34" t="s">
        <v>83</v>
      </c>
      <c r="B40" s="41"/>
      <c r="C40" s="104" t="s">
        <v>25</v>
      </c>
      <c r="D40" s="105"/>
      <c r="E40" s="105"/>
      <c r="F40" s="105"/>
      <c r="G40" s="106"/>
      <c r="H40" s="28"/>
    </row>
    <row r="41" spans="1:8" x14ac:dyDescent="0.25">
      <c r="A41" s="33" t="s">
        <v>84</v>
      </c>
      <c r="B41" s="38"/>
      <c r="C41" s="104" t="s">
        <v>26</v>
      </c>
      <c r="D41" s="105"/>
      <c r="E41" s="105"/>
      <c r="F41" s="105"/>
      <c r="G41" s="106"/>
      <c r="H41" s="28"/>
    </row>
    <row r="42" spans="1:8" x14ac:dyDescent="0.25">
      <c r="A42" s="34" t="s">
        <v>85</v>
      </c>
      <c r="B42" s="41"/>
      <c r="C42" s="104" t="s">
        <v>52</v>
      </c>
      <c r="D42" s="105"/>
      <c r="E42" s="105"/>
      <c r="F42" s="105"/>
      <c r="G42" s="106"/>
      <c r="H42" s="28"/>
    </row>
    <row r="43" spans="1:8" x14ac:dyDescent="0.25">
      <c r="A43" s="33" t="s">
        <v>86</v>
      </c>
      <c r="B43" s="38"/>
      <c r="C43" s="104" t="s">
        <v>6</v>
      </c>
      <c r="D43" s="105"/>
      <c r="E43" s="105"/>
      <c r="F43" s="105"/>
      <c r="G43" s="106"/>
      <c r="H43" s="28"/>
    </row>
    <row r="44" spans="1:8" x14ac:dyDescent="0.25">
      <c r="A44" s="34" t="s">
        <v>87</v>
      </c>
      <c r="B44" s="41"/>
      <c r="C44" s="104" t="s">
        <v>28</v>
      </c>
      <c r="D44" s="105"/>
      <c r="E44" s="105"/>
      <c r="F44" s="105"/>
      <c r="G44" s="106"/>
      <c r="H44" s="28"/>
    </row>
    <row r="45" spans="1:8" x14ac:dyDescent="0.25">
      <c r="A45" s="33" t="s">
        <v>88</v>
      </c>
      <c r="B45" s="38"/>
      <c r="C45" s="104" t="s">
        <v>51</v>
      </c>
      <c r="D45" s="105"/>
      <c r="E45" s="105"/>
      <c r="F45" s="105"/>
      <c r="G45" s="106"/>
      <c r="H45" s="28"/>
    </row>
    <row r="46" spans="1:8" x14ac:dyDescent="0.25">
      <c r="A46" s="34" t="s">
        <v>89</v>
      </c>
      <c r="B46" s="41"/>
      <c r="C46" s="104" t="s">
        <v>30</v>
      </c>
      <c r="D46" s="105"/>
      <c r="E46" s="105"/>
      <c r="F46" s="105"/>
      <c r="G46" s="106"/>
      <c r="H46" s="28"/>
    </row>
    <row r="47" spans="1:8" x14ac:dyDescent="0.25">
      <c r="A47" s="33" t="s">
        <v>90</v>
      </c>
      <c r="B47" s="38"/>
      <c r="C47" s="104" t="s">
        <v>31</v>
      </c>
      <c r="D47" s="105"/>
      <c r="E47" s="105"/>
      <c r="F47" s="105"/>
      <c r="G47" s="106"/>
      <c r="H47" s="28"/>
    </row>
    <row r="48" spans="1:8" ht="24" x14ac:dyDescent="0.25">
      <c r="A48" s="42" t="s">
        <v>91</v>
      </c>
      <c r="B48" s="43"/>
      <c r="C48" s="107" t="s">
        <v>57</v>
      </c>
      <c r="D48" s="108"/>
      <c r="E48" s="108"/>
      <c r="F48" s="108"/>
      <c r="G48" s="109"/>
      <c r="H48" s="28"/>
    </row>
    <row r="49" spans="1:8" x14ac:dyDescent="0.25">
      <c r="A49" s="101" t="s">
        <v>32</v>
      </c>
      <c r="B49" s="102"/>
      <c r="C49" s="102"/>
      <c r="D49" s="102"/>
      <c r="E49" s="102"/>
      <c r="F49" s="102"/>
      <c r="G49" s="103"/>
      <c r="H49" s="36"/>
    </row>
    <row r="51" spans="1:8" x14ac:dyDescent="0.25">
      <c r="A51" s="118" t="s">
        <v>93</v>
      </c>
      <c r="B51" s="118"/>
      <c r="C51" s="118"/>
      <c r="D51" s="118"/>
      <c r="E51" s="118"/>
      <c r="F51" s="118"/>
      <c r="G51" s="118"/>
      <c r="H51" s="118"/>
    </row>
    <row r="52" spans="1:8" x14ac:dyDescent="0.25">
      <c r="A52" s="111" t="s">
        <v>94</v>
      </c>
      <c r="B52" s="111"/>
      <c r="C52" s="111"/>
      <c r="D52" s="111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 x14ac:dyDescent="0.25">
      <c r="A53" s="100" t="s">
        <v>99</v>
      </c>
      <c r="B53" s="100"/>
      <c r="C53" s="100"/>
      <c r="D53" s="100"/>
      <c r="E53" s="28"/>
      <c r="F53" s="28"/>
      <c r="G53" s="28"/>
      <c r="H53" s="28"/>
    </row>
    <row r="54" spans="1:8" x14ac:dyDescent="0.25">
      <c r="A54" s="100" t="s">
        <v>100</v>
      </c>
      <c r="B54" s="100"/>
      <c r="C54" s="100"/>
      <c r="D54" s="100"/>
      <c r="E54" s="28"/>
      <c r="F54" s="28"/>
      <c r="G54" s="28"/>
      <c r="H54" s="28"/>
    </row>
    <row r="55" spans="1:8" x14ac:dyDescent="0.25">
      <c r="A55" s="100" t="s">
        <v>101</v>
      </c>
      <c r="B55" s="100"/>
      <c r="C55" s="100"/>
      <c r="D55" s="100"/>
      <c r="E55" s="28"/>
      <c r="F55" s="28"/>
      <c r="G55" s="28"/>
      <c r="H55" s="28"/>
    </row>
    <row r="56" spans="1:8" x14ac:dyDescent="0.25">
      <c r="A56" s="100" t="s">
        <v>102</v>
      </c>
      <c r="B56" s="100"/>
      <c r="C56" s="100"/>
      <c r="D56" s="100"/>
      <c r="E56" s="28"/>
      <c r="F56" s="28"/>
      <c r="G56" s="28"/>
      <c r="H56" s="28"/>
    </row>
    <row r="57" spans="1:8" x14ac:dyDescent="0.25">
      <c r="A57" s="100" t="s">
        <v>103</v>
      </c>
      <c r="B57" s="100"/>
      <c r="C57" s="100"/>
      <c r="D57" s="100"/>
      <c r="E57" s="28"/>
      <c r="F57" s="28"/>
      <c r="G57" s="28"/>
      <c r="H57" s="28"/>
    </row>
    <row r="58" spans="1:8" x14ac:dyDescent="0.25">
      <c r="A58" s="100" t="s">
        <v>104</v>
      </c>
      <c r="B58" s="100"/>
      <c r="C58" s="100"/>
      <c r="D58" s="100"/>
      <c r="E58" s="28"/>
      <c r="F58" s="28"/>
      <c r="G58" s="28"/>
      <c r="H58" s="28"/>
    </row>
    <row r="59" spans="1:8" x14ac:dyDescent="0.25">
      <c r="A59" s="97" t="s">
        <v>105</v>
      </c>
      <c r="B59" s="98"/>
      <c r="C59" s="98"/>
      <c r="D59" s="99"/>
      <c r="E59" s="28"/>
      <c r="F59" s="28"/>
      <c r="G59" s="28"/>
      <c r="H59" s="28"/>
    </row>
    <row r="60" spans="1:8" x14ac:dyDescent="0.25">
      <c r="A60" s="97" t="s">
        <v>106</v>
      </c>
      <c r="B60" s="98"/>
      <c r="C60" s="98"/>
      <c r="D60" s="99"/>
      <c r="E60" s="28"/>
      <c r="F60" s="28"/>
      <c r="G60" s="28"/>
      <c r="H60" s="28"/>
    </row>
    <row r="61" spans="1:8" x14ac:dyDescent="0.25">
      <c r="A61" s="100" t="s">
        <v>107</v>
      </c>
      <c r="B61" s="100"/>
      <c r="C61" s="100"/>
      <c r="D61" s="100"/>
      <c r="E61" s="28"/>
      <c r="F61" s="28"/>
      <c r="G61" s="28"/>
      <c r="H61" s="28"/>
    </row>
    <row r="62" spans="1:8" x14ac:dyDescent="0.25">
      <c r="A62" s="117" t="s">
        <v>108</v>
      </c>
      <c r="B62" s="117"/>
      <c r="C62" s="117"/>
      <c r="D62" s="117"/>
      <c r="E62" s="117"/>
      <c r="F62" s="117"/>
      <c r="G62" s="117"/>
      <c r="H62" s="117"/>
    </row>
    <row r="63" spans="1:8" x14ac:dyDescent="0.25">
      <c r="A63" s="121" t="s">
        <v>109</v>
      </c>
      <c r="B63" s="121"/>
      <c r="C63" s="121"/>
      <c r="D63" s="121"/>
      <c r="E63" s="121"/>
      <c r="F63" s="121"/>
      <c r="G63" s="121"/>
      <c r="H63" s="28"/>
    </row>
    <row r="64" spans="1:8" x14ac:dyDescent="0.25">
      <c r="A64" s="121" t="s">
        <v>110</v>
      </c>
      <c r="B64" s="121"/>
      <c r="C64" s="121"/>
      <c r="D64" s="121"/>
      <c r="E64" s="121"/>
      <c r="F64" s="121"/>
      <c r="G64" s="121"/>
      <c r="H64" s="28"/>
    </row>
    <row r="67" spans="1:8" x14ac:dyDescent="0.25">
      <c r="A67" s="119" t="s">
        <v>112</v>
      </c>
      <c r="B67" s="119"/>
      <c r="C67" s="119"/>
      <c r="D67" s="119"/>
      <c r="E67" s="119"/>
      <c r="F67" s="120" t="s">
        <v>113</v>
      </c>
      <c r="G67" s="120"/>
      <c r="H67" s="120"/>
    </row>
  </sheetData>
  <mergeCells count="64">
    <mergeCell ref="C5:G5"/>
    <mergeCell ref="A1:H1"/>
    <mergeCell ref="A2:H2"/>
    <mergeCell ref="A3:B3"/>
    <mergeCell ref="C3:G3"/>
    <mergeCell ref="A4:H4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2016-11-18T02:04:23Z</cp:lastPrinted>
  <dcterms:created xsi:type="dcterms:W3CDTF">2009-07-23T06:35:24Z</dcterms:created>
  <dcterms:modified xsi:type="dcterms:W3CDTF">2018-03-10T03:36:20Z</dcterms:modified>
</cp:coreProperties>
</file>